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титулка" sheetId="1" r:id="rId1"/>
    <sheet name="Лист3" sheetId="2" r:id="rId2"/>
  </sheets>
  <definedNames>
    <definedName name="_xlnm.Print_Titles" localSheetId="1">'Лист3'!$9:$9</definedName>
    <definedName name="_xlnm.Print_Area" localSheetId="1">'Лист3'!$A$1:$T$222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<sst xmlns="http://schemas.openxmlformats.org/spreadsheetml/2006/main" count="603" uniqueCount="274">
  <si>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</si>
  <si>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</si>
  <si>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</si>
  <si>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</si>
  <si>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</si>
  <si>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</si>
  <si>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</si>
  <si>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</si>
  <si>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</si>
  <si>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</si>
  <si>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</si>
  <si>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</si>
  <si>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</si>
  <si>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</si>
  <si>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</si>
  <si>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</si>
  <si>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</si>
  <si>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</si>
  <si>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</si>
  <si>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</si>
  <si>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Дипломне проектування</t>
  </si>
  <si>
    <t>Екзамени</t>
  </si>
  <si>
    <t>Всього</t>
  </si>
  <si>
    <t>№ п/п</t>
  </si>
  <si>
    <t>Семестровий контроль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</si>
  <si>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</si>
  <si>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</si>
  <si>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</si>
  <si>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</si>
  <si>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</si>
  <si>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</si>
  <si>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</si>
  <si>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</si>
  <si>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</si>
  <si>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</si>
  <si>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</si>
  <si>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</si>
  <si>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</si>
  <si>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</si>
  <si>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Разом</t>
  </si>
  <si>
    <t>Курсові роботи</t>
  </si>
  <si>
    <t>Кредити ECTS</t>
  </si>
  <si>
    <t>7</t>
  </si>
  <si>
    <t>8</t>
  </si>
  <si>
    <t>10</t>
  </si>
  <si>
    <t>9</t>
  </si>
  <si>
    <t>11</t>
  </si>
  <si>
    <t>12</t>
  </si>
  <si>
    <t>4/4</t>
  </si>
  <si>
    <t>8/4</t>
  </si>
  <si>
    <t>4/8</t>
  </si>
  <si>
    <t>14</t>
  </si>
  <si>
    <t>13</t>
  </si>
  <si>
    <t>15</t>
  </si>
  <si>
    <t>Справка</t>
  </si>
  <si>
    <t>Триместр</t>
  </si>
  <si>
    <t>6</t>
  </si>
  <si>
    <t>4</t>
  </si>
  <si>
    <t xml:space="preserve">лекції </t>
  </si>
  <si>
    <t>лабораторні</t>
  </si>
  <si>
    <t>практичні</t>
  </si>
  <si>
    <t>Технологія та устаткування зварювання плавленням (к.р)</t>
  </si>
  <si>
    <t>Технологія та устаткування зварювання тиском(к р)</t>
  </si>
  <si>
    <t>Технологічні процеси зварювального виробництва</t>
  </si>
  <si>
    <t>Контроль якості</t>
  </si>
  <si>
    <t>Технологічна оснастка</t>
  </si>
  <si>
    <t>Проектування зварних конструкцій</t>
  </si>
  <si>
    <t>Гідропнемопривід</t>
  </si>
  <si>
    <t>Газотермічна обробка матеріалів</t>
  </si>
  <si>
    <t>Теорія процесів зварювання(к р)</t>
  </si>
  <si>
    <t>ЗВ (прискорене)</t>
  </si>
  <si>
    <t>на базі ВНЗ 1 рівня</t>
  </si>
  <si>
    <t>на базі академії</t>
  </si>
  <si>
    <t>Іноземна мова (за професійним спрямуванням) (загальний обсяг)</t>
  </si>
  <si>
    <t>Фізика (загальний обсяг)</t>
  </si>
  <si>
    <t>Математика (загальний обсяг)</t>
  </si>
  <si>
    <t>Хімія (загальний обсяг)</t>
  </si>
  <si>
    <t>Теоретична механіка (загальний обсяг)</t>
  </si>
  <si>
    <t>Опір матеріалів (загальний обсяг)</t>
  </si>
  <si>
    <t>Електроніка та схемотехніка</t>
  </si>
  <si>
    <t>11,12</t>
  </si>
  <si>
    <t>1.1</t>
  </si>
  <si>
    <t>1.2</t>
  </si>
  <si>
    <t>2</t>
  </si>
  <si>
    <t>2.1</t>
  </si>
  <si>
    <t>2.2</t>
  </si>
  <si>
    <t>3</t>
  </si>
  <si>
    <t>3.1</t>
  </si>
  <si>
    <t>3.2</t>
  </si>
  <si>
    <t>4.1</t>
  </si>
  <si>
    <t>4.2</t>
  </si>
  <si>
    <t>5</t>
  </si>
  <si>
    <t>5.1</t>
  </si>
  <si>
    <t>5.2</t>
  </si>
  <si>
    <t>1</t>
  </si>
  <si>
    <t>6.1</t>
  </si>
  <si>
    <t>6.2</t>
  </si>
  <si>
    <t>7.1</t>
  </si>
  <si>
    <t>7.2</t>
  </si>
  <si>
    <t>8.1</t>
  </si>
  <si>
    <t>8.2</t>
  </si>
  <si>
    <t>9.1</t>
  </si>
  <si>
    <t>10.1</t>
  </si>
  <si>
    <t>Преддипломна практика</t>
  </si>
  <si>
    <t>Державна  атестація</t>
  </si>
  <si>
    <t>Захист дипломного проекту</t>
  </si>
  <si>
    <t>Разом на базі ВНЗ 1 рівня:</t>
  </si>
  <si>
    <t>Разом на базі академії:</t>
  </si>
  <si>
    <t>8,9</t>
  </si>
  <si>
    <t>Деталі машин і основи взаємозамінності (курс.проект)</t>
  </si>
  <si>
    <t>Деталі машин  і основи взаємозамінності (загальний обсяг)</t>
  </si>
  <si>
    <t xml:space="preserve">Разом на базі ВНЗ 1 рівня: </t>
  </si>
  <si>
    <t xml:space="preserve">Разом на базі академії: </t>
  </si>
  <si>
    <t>Політологія (загальний обсяг)</t>
  </si>
  <si>
    <t>3.3</t>
  </si>
  <si>
    <t>Інформатика та обчислювальна техніка (загальний обсяг)</t>
  </si>
  <si>
    <t>Математика/Математичний аналіз</t>
  </si>
  <si>
    <t>11.1</t>
  </si>
  <si>
    <t>11.2</t>
  </si>
  <si>
    <t>12.1</t>
  </si>
  <si>
    <t>12.2</t>
  </si>
  <si>
    <t>13.1</t>
  </si>
  <si>
    <t>13.2</t>
  </si>
  <si>
    <t>14.1</t>
  </si>
  <si>
    <t>14.2</t>
  </si>
  <si>
    <t>15.1</t>
  </si>
  <si>
    <t>15.2</t>
  </si>
  <si>
    <t>15.3</t>
  </si>
  <si>
    <t>САПР технології зварювання</t>
  </si>
  <si>
    <t>Технологія зварювання спеціальних сталей і сплавів</t>
  </si>
  <si>
    <t>Ознайомча практика</t>
  </si>
  <si>
    <t>1а</t>
  </si>
  <si>
    <t>Виробнича практика</t>
  </si>
  <si>
    <t>2а</t>
  </si>
  <si>
    <t>Культурологія</t>
  </si>
  <si>
    <t>Економічна теорія</t>
  </si>
  <si>
    <t>Соціологія</t>
  </si>
  <si>
    <t>Основи правознавства</t>
  </si>
  <si>
    <t>На базі ВНЗ 1 рівня</t>
  </si>
  <si>
    <t>Виготовлення зварних конструкцій</t>
  </si>
  <si>
    <t>Вступ у спеціальність</t>
  </si>
  <si>
    <t>Зварні конструкції</t>
  </si>
  <si>
    <t>Матеріалознавство з основами термообробки</t>
  </si>
  <si>
    <t>Обладнання електричного зварювання плавленням</t>
  </si>
  <si>
    <t>Основи інженерних розрахунків на ЕОМ</t>
  </si>
  <si>
    <t>Основи стандартизації</t>
  </si>
  <si>
    <t>Система конструкторської документації України</t>
  </si>
  <si>
    <t>Технологічні основи зварювання плавленням</t>
  </si>
  <si>
    <t>Технологічне устаткування</t>
  </si>
  <si>
    <t xml:space="preserve">Математика/Математичний аналіз (загальний обсяг) </t>
  </si>
  <si>
    <t xml:space="preserve">Прикладна математика (загальний обсяг) </t>
  </si>
  <si>
    <t>Н/</t>
  </si>
  <si>
    <t>С/Н</t>
  </si>
  <si>
    <t>/C</t>
  </si>
  <si>
    <t>1. НОРМАТИВНІ НАВЧАЛЬНІ  ДИСЦИПЛІНИ</t>
  </si>
  <si>
    <t>Курсові проекти</t>
  </si>
  <si>
    <t>3 курс</t>
  </si>
  <si>
    <t>4 курс</t>
  </si>
  <si>
    <t>5 курс</t>
  </si>
  <si>
    <t xml:space="preserve">1.1. Цикл гуманітарної та соціально-економічної підготовки </t>
  </si>
  <si>
    <t>1.2. Цикл  математичної, природничо-наукової підготовки</t>
  </si>
  <si>
    <t>16</t>
  </si>
  <si>
    <t>1.3. Цикл професійної та практичної підготовки</t>
  </si>
  <si>
    <t>Практична підготовка</t>
  </si>
  <si>
    <t>Разомбазі ВНЗ 1 рівня:</t>
  </si>
  <si>
    <t>2. ВИБІРКОВІ НАВЧАЛЬНІ ДИСЦИПЛІНИ</t>
  </si>
  <si>
    <t>2.1. Дисципліни самостійного вибору навчального закладу</t>
  </si>
  <si>
    <t>2.1.1.  Цикл гуманітарної та соціально-економічної підготовки</t>
  </si>
  <si>
    <t>Підприємницька діяльність та економіка підприємства</t>
  </si>
  <si>
    <t>2.1.2. Цикл професійної та практичної підготовки</t>
  </si>
  <si>
    <t xml:space="preserve">2.2. Дисципліни вільного вибору студента </t>
  </si>
  <si>
    <t>2.2.1.  Цикл гуманітарної та соціально-економічної підготовки</t>
  </si>
  <si>
    <t>2.2.2. Цикл професійної та практичної підготовки</t>
  </si>
  <si>
    <t>Разом вибиркова  частина</t>
  </si>
  <si>
    <t>Разом нормативна частина</t>
  </si>
  <si>
    <t>Проектування зварних конструкцій (к.пр.)</t>
  </si>
  <si>
    <t>2.3</t>
  </si>
  <si>
    <t>Автоматичне керування зварюванням (загальний обсяг)</t>
  </si>
  <si>
    <t>Електротехніка та електроніка (загальний обсяг)</t>
  </si>
  <si>
    <t>Зварювальні джерела живлення (загальний обсяг)</t>
  </si>
  <si>
    <t>Напилення та наплавлення (загальний обсяг)</t>
  </si>
  <si>
    <t>Напруження та деформації при зварюванні (загальний обсяг)</t>
  </si>
  <si>
    <t>Поверхневі фізико-хімічні процеси (загальний обсяг)</t>
  </si>
  <si>
    <t>Теорія процесів зварювання (загальний обсяг)</t>
  </si>
  <si>
    <t>Технологія металів і матеріалознавство (загальний обсяг)</t>
  </si>
  <si>
    <t>Технологія та устаткування зварювання плавленням (загальний обсяг)</t>
  </si>
  <si>
    <t>Технологія та устаткування зварювання тиском (загальний обсяг)</t>
  </si>
  <si>
    <t>ЗД</t>
  </si>
  <si>
    <t xml:space="preserve">Нарисна геометрія, інженерна та комп'ютерна графіка (загальний обсяг) </t>
  </si>
  <si>
    <t>Міністерство освіти і науки України</t>
  </si>
  <si>
    <t>Кваліфікація: Технічний фахівець - механік</t>
  </si>
  <si>
    <t xml:space="preserve">На основі повної загальної середньої освіти </t>
  </si>
  <si>
    <t>"___" ____________ 2014 р.</t>
  </si>
  <si>
    <t xml:space="preserve">ІНТЕГРОВАННИЙ  НАВЧАЛЬНИЙ ПЛАН </t>
  </si>
  <si>
    <t>І . ГРАФІК НАВЧАЛЬНОГО ПРОЦЕСУ</t>
  </si>
  <si>
    <t>К/Н</t>
  </si>
  <si>
    <t xml:space="preserve"> </t>
  </si>
  <si>
    <t xml:space="preserve">Позначення:  Н–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</si>
  <si>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</si>
  <si>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Теор. навч.</t>
  </si>
  <si>
    <t>Наст. сесія</t>
  </si>
  <si>
    <t>Викон.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</si>
  <si>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</si>
  <si>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</si>
  <si>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</si>
  <si>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</si>
  <si>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</si>
  <si>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</si>
  <si>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</si>
  <si>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</si>
  <si>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9.5</t>
  </si>
  <si>
    <t>3.5</t>
  </si>
  <si>
    <t>20</t>
  </si>
  <si>
    <r>
      <t>_________(</t>
    </r>
    <r>
      <rPr>
        <u val="single"/>
        <sz val="20"/>
        <rFont val="Times New Roman"/>
        <family val="1"/>
      </rPr>
      <t>Федорінов В.А.)</t>
    </r>
    <r>
      <rPr>
        <sz val="20"/>
        <rFont val="Times New Roman"/>
        <family val="1"/>
      </rPr>
      <t>___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</si>
  <si>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</si>
  <si>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 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</si>
  <si>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r>
      <t xml:space="preserve"> напрям: </t>
    </r>
    <r>
      <rPr>
        <b/>
        <sz val="20"/>
        <rFont val="Times New Roman"/>
        <family val="1"/>
      </rPr>
      <t>6.050504 "Зварювання"</t>
    </r>
  </si>
  <si>
    <r>
      <t xml:space="preserve">спеціалізація: </t>
    </r>
    <r>
      <rPr>
        <b/>
        <sz val="20"/>
        <rFont val="Times New Roman"/>
        <family val="1"/>
      </rPr>
      <t>"Технології та устаткування зварювання"</t>
    </r>
  </si>
  <si>
    <r>
      <t xml:space="preserve">форма навчання:     </t>
    </r>
    <r>
      <rPr>
        <b/>
        <sz val="20"/>
        <rFont val="Times New Roman"/>
        <family val="1"/>
      </rPr>
      <t xml:space="preserve"> заочна  прискорена</t>
    </r>
  </si>
  <si>
    <t>6.050504 "Виробництво порошкових, композиційних виробів і напилення покриттів"                                                                                                                                                   5.05050401 "Зварювальне виробництво"
6.050504 "Монтаж і експлуатація електроустаткування електростанцій і енергосистем"
5.05050404 "Обслуговування і ремонт устаткування зварювального виробництва"
6.050504 "Монтаж і експлуатація засобів автоматики електричних систем"
6.050504 "Монтаж і обслуговування електричних машин і апаратів"</t>
  </si>
  <si>
    <t xml:space="preserve"> План навчального процесу на 2014/2015 навчальний рік</t>
  </si>
  <si>
    <t>Історія України (загальний обсяг)*</t>
  </si>
  <si>
    <t>Історія української культури (загальний обсяг)**</t>
  </si>
  <si>
    <t>Українська мова (за професійним спрямуванням) (загальний обсяг)*</t>
  </si>
  <si>
    <t>Філософія (загальний обсяг)**</t>
  </si>
  <si>
    <t>Екологія (загальний обсяг)*</t>
  </si>
  <si>
    <t>0/4</t>
  </si>
  <si>
    <t>0/6</t>
  </si>
  <si>
    <t>Безпека життєдіяльності (загальний обсяг)*</t>
  </si>
  <si>
    <t>9.2</t>
  </si>
  <si>
    <t>13.3</t>
  </si>
  <si>
    <t>16.1</t>
  </si>
  <si>
    <t>16.2</t>
  </si>
  <si>
    <t>16.3</t>
  </si>
  <si>
    <t>6/0</t>
  </si>
  <si>
    <t>4/0</t>
  </si>
  <si>
    <t>2/0</t>
  </si>
  <si>
    <t>4/2</t>
  </si>
  <si>
    <t>12/6</t>
  </si>
  <si>
    <t>6/6</t>
  </si>
  <si>
    <t>12/0</t>
  </si>
  <si>
    <t>36/12</t>
  </si>
  <si>
    <t>36/18</t>
  </si>
  <si>
    <t>6/2</t>
  </si>
  <si>
    <t>2/2</t>
  </si>
  <si>
    <t>10/0</t>
  </si>
  <si>
    <t>8/0</t>
  </si>
  <si>
    <t>0/2</t>
  </si>
  <si>
    <t>18/12</t>
  </si>
  <si>
    <t>48/24</t>
  </si>
  <si>
    <t>64/30</t>
  </si>
  <si>
    <t>50/30</t>
  </si>
  <si>
    <t>56/36</t>
  </si>
  <si>
    <t>22/22</t>
  </si>
  <si>
    <t>28/22</t>
  </si>
  <si>
    <t>12/12</t>
  </si>
  <si>
    <t>22/14</t>
  </si>
  <si>
    <t>58/28</t>
  </si>
  <si>
    <t>62/20</t>
  </si>
  <si>
    <t>58/30</t>
  </si>
  <si>
    <t>9,10</t>
  </si>
  <si>
    <t>10,13</t>
  </si>
  <si>
    <t>на базі академії (13 тільки в 2014-15)</t>
  </si>
  <si>
    <t>Основи охорони  праці  (загальний обсяг) починаючи з 16/17 н.р.</t>
  </si>
  <si>
    <t>Основи охорони  праці та безпека життєдіяльності (тільки в 14/15, 15/16 н.р.)</t>
  </si>
  <si>
    <t>Електротехніка  (10 тр. Тільки в 14-15 н.р.)</t>
  </si>
  <si>
    <t>Електричні машини (починаючи з 15-16 н.р.)</t>
  </si>
  <si>
    <t>Електричні машини (тільки в 14-15 н.р.)</t>
  </si>
  <si>
    <t>Строк навчання - 3 роки</t>
  </si>
  <si>
    <t xml:space="preserve"> * дисципліни, які перезараховуються деканом факультету                                                        ЗАГАЛЬНА КІЛЬКІСТЬ ГОДИН</t>
  </si>
  <si>
    <t xml:space="preserve"> ** дисципліни, які здаються за формою екстернату згідно індивідуального плану студента                        Кількість екзаменів</t>
  </si>
  <si>
    <t>52/12</t>
  </si>
  <si>
    <t>10+20+10</t>
  </si>
  <si>
    <t>9+18+13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</si>
</sst>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[$-FC19]d\ mmmm\ yyyy\ &quot;г.&quot;"/>
    <numFmt numFmtId="187" formatCode="#.##0_-;\-* #.##0_-;\ &quot;&quot;_-;_-@_-"/>
    <numFmt numFmtId="188" formatCode="#,##0_-;\-* #,##0_-;\ _-;_-@_-"/>
    <numFmt numFmtId="189" formatCode="#,##0;\-* #,##0_-;\ _-;_-@_-"/>
    <numFmt numFmtId="190" formatCode="#,##0.0;\-* #,##0.0_-;\ _-;_-@_-"/>
    <numFmt numFmtId="191" formatCode="#,##0_ ;\-#,##0\ "/>
    <numFmt numFmtId="192" formatCode="#,##0&quot;р.&quot;"/>
    <numFmt numFmtId="193" formatCode="#,##0.0_ ;\-#,##0.0\ "/>
    <numFmt numFmtId="194" formatCode="#,##0.00_ ;\-#,##0.00\ "/>
    <numFmt numFmtId="195" formatCode="0.000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horizontal="center" vertical="center"/>
      <protection/>
    </xf>
    <xf numFmtId="181" fontId="9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180" fontId="10" fillId="0" borderId="0" xfId="0" applyNumberFormat="1" applyFont="1" applyFill="1" applyBorder="1" applyAlignment="1" applyProtection="1">
      <alignment horizontal="left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23" fillId="0" borderId="0" xfId="54" applyFont="1" applyAlignment="1">
      <alignment/>
      <protection/>
    </xf>
    <xf numFmtId="0" fontId="22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 horizontal="center" wrapText="1"/>
      <protection/>
    </xf>
    <xf numFmtId="0" fontId="27" fillId="0" borderId="0" xfId="54" applyFont="1" applyBorder="1" applyAlignment="1">
      <alignment horizontal="left"/>
      <protection/>
    </xf>
    <xf numFmtId="0" fontId="27" fillId="0" borderId="0" xfId="54" applyFont="1" applyBorder="1" applyAlignment="1">
      <alignment horizontal="left" wrapText="1"/>
      <protection/>
    </xf>
    <xf numFmtId="0" fontId="5" fillId="0" borderId="0" xfId="54" applyFont="1">
      <alignment/>
      <protection/>
    </xf>
    <xf numFmtId="0" fontId="5" fillId="0" borderId="0" xfId="54" applyFont="1" applyBorder="1" applyAlignment="1">
      <alignment horizontal="left"/>
      <protection/>
    </xf>
    <xf numFmtId="0" fontId="27" fillId="0" borderId="0" xfId="54" applyFont="1" applyAlignment="1">
      <alignment horizontal="left"/>
      <protection/>
    </xf>
    <xf numFmtId="0" fontId="22" fillId="0" borderId="0" xfId="54" applyFont="1" applyBorder="1" applyAlignment="1">
      <alignment horizontal="left" vertical="center"/>
      <protection/>
    </xf>
    <xf numFmtId="0" fontId="27" fillId="0" borderId="0" xfId="54" applyFont="1" applyBorder="1" applyAlignment="1">
      <alignment horizontal="left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16" fillId="0" borderId="10" xfId="54" applyFont="1" applyBorder="1" applyAlignment="1">
      <alignment horizont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5" xfId="54" applyFont="1" applyBorder="1" applyAlignment="1">
      <alignment horizontal="center" vertical="center"/>
      <protection/>
    </xf>
    <xf numFmtId="0" fontId="16" fillId="0" borderId="10" xfId="54" applyFont="1" applyBorder="1">
      <alignment/>
      <protection/>
    </xf>
    <xf numFmtId="0" fontId="18" fillId="0" borderId="10" xfId="54" applyFont="1" applyBorder="1" applyAlignment="1">
      <alignment horizontal="center" vertical="center"/>
      <protection/>
    </xf>
    <xf numFmtId="0" fontId="16" fillId="0" borderId="12" xfId="54" applyFont="1" applyBorder="1" applyAlignment="1">
      <alignment horizontal="center" vertical="center"/>
      <protection/>
    </xf>
    <xf numFmtId="0" fontId="16" fillId="0" borderId="14" xfId="54" applyFont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17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right" vertical="center"/>
      <protection/>
    </xf>
    <xf numFmtId="0" fontId="12" fillId="0" borderId="10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center"/>
      <protection/>
    </xf>
    <xf numFmtId="0" fontId="6" fillId="0" borderId="0" xfId="54" applyFont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14" fillId="0" borderId="0" xfId="53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0" fillId="0" borderId="0" xfId="54" applyBorder="1" applyAlignment="1">
      <alignment horizontal="right" vertical="center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4" fontId="2" fillId="24" borderId="10" xfId="0" applyNumberFormat="1" applyFont="1" applyFill="1" applyBorder="1" applyAlignment="1" applyProtection="1">
      <alignment horizontal="center" vertical="center" wrapText="1"/>
      <protection/>
    </xf>
    <xf numFmtId="183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4" xfId="0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>
      <alignment horizontal="left" vertical="center" wrapText="1"/>
    </xf>
    <xf numFmtId="181" fontId="2" fillId="24" borderId="10" xfId="0" applyNumberFormat="1" applyFont="1" applyFill="1" applyBorder="1" applyAlignment="1" applyProtection="1">
      <alignment horizontal="center" vertical="center"/>
      <protection/>
    </xf>
    <xf numFmtId="183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vertical="center"/>
      <protection/>
    </xf>
    <xf numFmtId="1" fontId="2" fillId="24" borderId="10" xfId="0" applyNumberFormat="1" applyFont="1" applyFill="1" applyBorder="1" applyAlignment="1" applyProtection="1">
      <alignment vertical="center"/>
      <protection/>
    </xf>
    <xf numFmtId="183" fontId="2" fillId="24" borderId="18" xfId="0" applyNumberFormat="1" applyFont="1" applyFill="1" applyBorder="1" applyAlignment="1" applyProtection="1">
      <alignment horizontal="center" vertical="center"/>
      <protection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1" fontId="2" fillId="24" borderId="18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center" wrapText="1"/>
    </xf>
    <xf numFmtId="183" fontId="6" fillId="24" borderId="10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right" vertical="center" wrapText="1"/>
    </xf>
    <xf numFmtId="0" fontId="6" fillId="24" borderId="20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 applyProtection="1">
      <alignment vertical="center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82" fontId="2" fillId="24" borderId="11" xfId="0" applyNumberFormat="1" applyFont="1" applyFill="1" applyBorder="1" applyAlignment="1" applyProtection="1">
      <alignment horizontal="center" vertical="center"/>
      <protection/>
    </xf>
    <xf numFmtId="1" fontId="2" fillId="24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182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49" fontId="6" fillId="24" borderId="11" xfId="0" applyNumberFormat="1" applyFont="1" applyFill="1" applyBorder="1" applyAlignment="1" applyProtection="1">
      <alignment horizontal="center" vertical="center"/>
      <protection/>
    </xf>
    <xf numFmtId="182" fontId="2" fillId="24" borderId="11" xfId="0" applyNumberFormat="1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 applyProtection="1">
      <alignment horizontal="center" vertical="center"/>
      <protection/>
    </xf>
    <xf numFmtId="18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>
      <alignment horizontal="center" vertical="center"/>
    </xf>
    <xf numFmtId="49" fontId="2" fillId="24" borderId="18" xfId="0" applyNumberFormat="1" applyFont="1" applyFill="1" applyBorder="1" applyAlignment="1">
      <alignment horizontal="center" vertical="center"/>
    </xf>
    <xf numFmtId="0" fontId="6" fillId="24" borderId="18" xfId="0" applyNumberFormat="1" applyFont="1" applyFill="1" applyBorder="1" applyAlignment="1" applyProtection="1">
      <alignment horizontal="center" vertical="center"/>
      <protection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 applyProtection="1">
      <alignment horizontal="center" vertical="center"/>
      <protection/>
    </xf>
    <xf numFmtId="49" fontId="6" fillId="24" borderId="18" xfId="0" applyNumberFormat="1" applyFont="1" applyFill="1" applyBorder="1" applyAlignment="1" applyProtection="1">
      <alignment horizontal="center" vertical="center"/>
      <protection/>
    </xf>
    <xf numFmtId="189" fontId="8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180" fontId="2" fillId="24" borderId="0" xfId="0" applyNumberFormat="1" applyFont="1" applyFill="1" applyBorder="1" applyAlignment="1" applyProtection="1">
      <alignment vertical="center"/>
      <protection/>
    </xf>
    <xf numFmtId="49" fontId="6" fillId="24" borderId="11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 applyProtection="1">
      <alignment horizontal="center" vertical="center" wrapText="1"/>
      <protection/>
    </xf>
    <xf numFmtId="180" fontId="6" fillId="24" borderId="10" xfId="0" applyNumberFormat="1" applyFont="1" applyFill="1" applyBorder="1" applyAlignment="1" applyProtection="1">
      <alignment horizontal="left" vertical="center"/>
      <protection/>
    </xf>
    <xf numFmtId="180" fontId="8" fillId="24" borderId="10" xfId="0" applyNumberFormat="1" applyFont="1" applyFill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 applyProtection="1">
      <alignment horizontal="center" vertical="center" wrapText="1"/>
      <protection/>
    </xf>
    <xf numFmtId="183" fontId="2" fillId="24" borderId="18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6" fillId="24" borderId="18" xfId="0" applyNumberFormat="1" applyFont="1" applyFill="1" applyBorder="1" applyAlignment="1">
      <alignment vertical="center" wrapText="1"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182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182" fontId="6" fillId="24" borderId="10" xfId="0" applyNumberFormat="1" applyFont="1" applyFill="1" applyBorder="1" applyAlignment="1" applyProtection="1">
      <alignment horizontal="center" vertical="center"/>
      <protection/>
    </xf>
    <xf numFmtId="18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6" fillId="24" borderId="14" xfId="0" applyNumberFormat="1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vertical="center"/>
      <protection/>
    </xf>
    <xf numFmtId="49" fontId="2" fillId="24" borderId="0" xfId="0" applyNumberFormat="1" applyFont="1" applyFill="1" applyBorder="1" applyAlignment="1" applyProtection="1">
      <alignment vertical="center"/>
      <protection/>
    </xf>
    <xf numFmtId="182" fontId="2" fillId="24" borderId="10" xfId="0" applyNumberFormat="1" applyFont="1" applyFill="1" applyBorder="1" applyAlignment="1">
      <alignment horizontal="center" vertical="center" wrapText="1"/>
    </xf>
    <xf numFmtId="183" fontId="2" fillId="24" borderId="11" xfId="0" applyNumberFormat="1" applyFont="1" applyFill="1" applyBorder="1" applyAlignment="1" applyProtection="1">
      <alignment horizontal="center" vertical="center"/>
      <protection/>
    </xf>
    <xf numFmtId="49" fontId="5" fillId="24" borderId="11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183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 applyProtection="1">
      <alignment vertical="center"/>
      <protection/>
    </xf>
    <xf numFmtId="0" fontId="6" fillId="24" borderId="20" xfId="0" applyNumberFormat="1" applyFont="1" applyFill="1" applyBorder="1" applyAlignment="1" applyProtection="1">
      <alignment horizontal="center" vertical="center"/>
      <protection/>
    </xf>
    <xf numFmtId="49" fontId="6" fillId="24" borderId="14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 applyProtection="1">
      <alignment horizontal="left" vertical="center"/>
      <protection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1" fontId="6" fillId="24" borderId="14" xfId="0" applyNumberFormat="1" applyFont="1" applyFill="1" applyBorder="1" applyAlignment="1">
      <alignment horizontal="center" vertical="center" wrapText="1"/>
    </xf>
    <xf numFmtId="1" fontId="6" fillId="24" borderId="19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 applyProtection="1">
      <alignment horizontal="right" vertical="center"/>
      <protection/>
    </xf>
    <xf numFmtId="182" fontId="6" fillId="24" borderId="14" xfId="0" applyNumberFormat="1" applyFont="1" applyFill="1" applyBorder="1" applyAlignment="1" applyProtection="1">
      <alignment horizontal="center" vertical="center"/>
      <protection/>
    </xf>
    <xf numFmtId="49" fontId="6" fillId="24" borderId="0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 applyProtection="1">
      <alignment horizontal="center" vertical="center"/>
      <protection/>
    </xf>
    <xf numFmtId="49" fontId="2" fillId="24" borderId="14" xfId="0" applyNumberFormat="1" applyFont="1" applyFill="1" applyBorder="1" applyAlignment="1" applyProtection="1">
      <alignment horizontal="center" vertical="center"/>
      <protection/>
    </xf>
    <xf numFmtId="49" fontId="6" fillId="24" borderId="14" xfId="0" applyNumberFormat="1" applyFont="1" applyFill="1" applyBorder="1" applyAlignment="1" applyProtection="1">
      <alignment horizontal="left" vertical="center"/>
      <protection/>
    </xf>
    <xf numFmtId="188" fontId="2" fillId="24" borderId="14" xfId="0" applyNumberFormat="1" applyFont="1" applyFill="1" applyBorder="1" applyAlignment="1" applyProtection="1">
      <alignment horizontal="center" vertical="center"/>
      <protection/>
    </xf>
    <xf numFmtId="188" fontId="2" fillId="24" borderId="14" xfId="0" applyNumberFormat="1" applyFont="1" applyFill="1" applyBorder="1" applyAlignment="1" applyProtection="1">
      <alignment vertical="center"/>
      <protection/>
    </xf>
    <xf numFmtId="188" fontId="6" fillId="24" borderId="14" xfId="0" applyNumberFormat="1" applyFont="1" applyFill="1" applyBorder="1" applyAlignment="1" applyProtection="1">
      <alignment horizontal="center" vertical="center"/>
      <protection/>
    </xf>
    <xf numFmtId="49" fontId="6" fillId="24" borderId="14" xfId="0" applyNumberFormat="1" applyFont="1" applyFill="1" applyBorder="1" applyAlignment="1" applyProtection="1">
      <alignment horizontal="right" vertical="center"/>
      <protection/>
    </xf>
    <xf numFmtId="188" fontId="6" fillId="24" borderId="14" xfId="0" applyNumberFormat="1" applyFont="1" applyFill="1" applyBorder="1" applyAlignment="1" applyProtection="1">
      <alignment vertical="center"/>
      <protection/>
    </xf>
    <xf numFmtId="0" fontId="6" fillId="24" borderId="14" xfId="0" applyFont="1" applyFill="1" applyBorder="1" applyAlignment="1">
      <alignment horizontal="right"/>
    </xf>
    <xf numFmtId="49" fontId="6" fillId="24" borderId="20" xfId="0" applyNumberFormat="1" applyFont="1" applyFill="1" applyBorder="1" applyAlignment="1" applyProtection="1">
      <alignment horizontal="right" vertical="center"/>
      <protection/>
    </xf>
    <xf numFmtId="0" fontId="6" fillId="24" borderId="20" xfId="0" applyFont="1" applyFill="1" applyBorder="1" applyAlignment="1">
      <alignment horizontal="right"/>
    </xf>
    <xf numFmtId="188" fontId="6" fillId="24" borderId="20" xfId="0" applyNumberFormat="1" applyFont="1" applyFill="1" applyBorder="1" applyAlignment="1" applyProtection="1">
      <alignment vertical="center"/>
      <protection/>
    </xf>
    <xf numFmtId="188" fontId="2" fillId="24" borderId="20" xfId="0" applyNumberFormat="1" applyFont="1" applyFill="1" applyBorder="1" applyAlignment="1" applyProtection="1">
      <alignment vertical="center"/>
      <protection/>
    </xf>
    <xf numFmtId="49" fontId="2" fillId="24" borderId="11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 horizontal="right" vertical="center"/>
      <protection/>
    </xf>
    <xf numFmtId="0" fontId="6" fillId="24" borderId="10" xfId="0" applyFont="1" applyFill="1" applyBorder="1" applyAlignment="1">
      <alignment horizontal="right"/>
    </xf>
    <xf numFmtId="188" fontId="6" fillId="24" borderId="10" xfId="0" applyNumberFormat="1" applyFont="1" applyFill="1" applyBorder="1" applyAlignment="1" applyProtection="1">
      <alignment vertical="center"/>
      <protection/>
    </xf>
    <xf numFmtId="188" fontId="2" fillId="24" borderId="10" xfId="0" applyNumberFormat="1" applyFont="1" applyFill="1" applyBorder="1" applyAlignment="1" applyProtection="1">
      <alignment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1" fontId="6" fillId="24" borderId="10" xfId="0" applyNumberFormat="1" applyFont="1" applyFill="1" applyBorder="1" applyAlignment="1" applyProtection="1">
      <alignment horizontal="center" vertical="center"/>
      <protection/>
    </xf>
    <xf numFmtId="49" fontId="6" fillId="24" borderId="19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 wrapText="1"/>
    </xf>
    <xf numFmtId="181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181" fontId="2" fillId="24" borderId="11" xfId="0" applyNumberFormat="1" applyFont="1" applyFill="1" applyBorder="1" applyAlignment="1" applyProtection="1">
      <alignment horizontal="center" vertical="center"/>
      <protection/>
    </xf>
    <xf numFmtId="180" fontId="2" fillId="24" borderId="11" xfId="0" applyNumberFormat="1" applyFont="1" applyFill="1" applyBorder="1" applyAlignment="1" applyProtection="1">
      <alignment vertical="center"/>
      <protection/>
    </xf>
    <xf numFmtId="0" fontId="6" fillId="24" borderId="26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189" fontId="8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 applyProtection="1">
      <alignment horizontal="center" vertical="center" wrapText="1"/>
      <protection/>
    </xf>
    <xf numFmtId="49" fontId="2" fillId="24" borderId="18" xfId="0" applyNumberFormat="1" applyFont="1" applyFill="1" applyBorder="1" applyAlignment="1" applyProtection="1">
      <alignment vertical="center"/>
      <protection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left" vertical="center"/>
      <protection/>
    </xf>
    <xf numFmtId="0" fontId="6" fillId="24" borderId="15" xfId="0" applyFont="1" applyFill="1" applyBorder="1" applyAlignment="1">
      <alignment horizontal="right" vertical="center" wrapText="1"/>
    </xf>
    <xf numFmtId="0" fontId="6" fillId="24" borderId="27" xfId="0" applyFont="1" applyFill="1" applyBorder="1" applyAlignment="1">
      <alignment horizontal="right"/>
    </xf>
    <xf numFmtId="0" fontId="2" fillId="24" borderId="28" xfId="0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180" fontId="2" fillId="24" borderId="28" xfId="0" applyNumberFormat="1" applyFont="1" applyFill="1" applyBorder="1" applyAlignment="1" applyProtection="1">
      <alignment horizontal="center" vertical="center" wrapText="1"/>
      <protection/>
    </xf>
    <xf numFmtId="182" fontId="6" fillId="24" borderId="28" xfId="0" applyNumberFormat="1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1" fontId="6" fillId="24" borderId="27" xfId="0" applyNumberFormat="1" applyFont="1" applyFill="1" applyBorder="1" applyAlignment="1" applyProtection="1">
      <alignment horizontal="center" vertical="center"/>
      <protection/>
    </xf>
    <xf numFmtId="0" fontId="2" fillId="24" borderId="27" xfId="0" applyNumberFormat="1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>
      <alignment horizontal="center"/>
    </xf>
    <xf numFmtId="0" fontId="6" fillId="24" borderId="10" xfId="0" applyNumberFormat="1" applyFont="1" applyFill="1" applyBorder="1" applyAlignment="1" applyProtection="1">
      <alignment horizontal="right" vertical="center"/>
      <protection/>
    </xf>
    <xf numFmtId="180" fontId="6" fillId="24" borderId="10" xfId="0" applyNumberFormat="1" applyFont="1" applyFill="1" applyBorder="1" applyAlignment="1" applyProtection="1">
      <alignment vertical="center"/>
      <protection/>
    </xf>
    <xf numFmtId="180" fontId="6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182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>
      <alignment horizontal="center" vertical="center" wrapText="1"/>
    </xf>
    <xf numFmtId="183" fontId="2" fillId="24" borderId="10" xfId="0" applyNumberFormat="1" applyFont="1" applyFill="1" applyBorder="1" applyAlignment="1">
      <alignment horizontal="center" vertical="center" wrapText="1"/>
    </xf>
    <xf numFmtId="183" fontId="2" fillId="24" borderId="11" xfId="0" applyNumberFormat="1" applyFont="1" applyFill="1" applyBorder="1" applyAlignment="1">
      <alignment horizontal="center" vertical="center" wrapText="1"/>
    </xf>
    <xf numFmtId="191" fontId="2" fillId="24" borderId="11" xfId="0" applyNumberFormat="1" applyFont="1" applyFill="1" applyBorder="1" applyAlignment="1">
      <alignment horizontal="center" vertical="center" wrapText="1"/>
    </xf>
    <xf numFmtId="191" fontId="2" fillId="24" borderId="10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49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/>
    </xf>
    <xf numFmtId="1" fontId="2" fillId="24" borderId="25" xfId="0" applyNumberFormat="1" applyFont="1" applyFill="1" applyBorder="1" applyAlignment="1">
      <alignment horizontal="center" vertical="center"/>
    </xf>
    <xf numFmtId="182" fontId="2" fillId="24" borderId="19" xfId="0" applyNumberFormat="1" applyFont="1" applyFill="1" applyBorder="1" applyAlignment="1" applyProtection="1">
      <alignment horizontal="center" vertical="center"/>
      <protection/>
    </xf>
    <xf numFmtId="182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>
      <alignment horizontal="center" vertical="center" wrapText="1"/>
    </xf>
    <xf numFmtId="1" fontId="2" fillId="24" borderId="23" xfId="0" applyNumberFormat="1" applyFont="1" applyFill="1" applyBorder="1" applyAlignment="1">
      <alignment horizontal="center" vertical="center" wrapText="1"/>
    </xf>
    <xf numFmtId="1" fontId="2" fillId="24" borderId="17" xfId="0" applyNumberFormat="1" applyFont="1" applyFill="1" applyBorder="1" applyAlignment="1">
      <alignment horizontal="center" vertical="center"/>
    </xf>
    <xf numFmtId="1" fontId="2" fillId="24" borderId="16" xfId="0" applyNumberFormat="1" applyFont="1" applyFill="1" applyBorder="1" applyAlignment="1">
      <alignment horizontal="center" vertical="center" wrapText="1"/>
    </xf>
    <xf numFmtId="182" fontId="2" fillId="24" borderId="14" xfId="0" applyNumberFormat="1" applyFont="1" applyFill="1" applyBorder="1" applyAlignment="1">
      <alignment horizontal="center" vertical="center"/>
    </xf>
    <xf numFmtId="182" fontId="2" fillId="24" borderId="14" xfId="0" applyNumberFormat="1" applyFont="1" applyFill="1" applyBorder="1" applyAlignment="1">
      <alignment horizontal="center"/>
    </xf>
    <xf numFmtId="182" fontId="2" fillId="24" borderId="20" xfId="0" applyNumberFormat="1" applyFont="1" applyFill="1" applyBorder="1" applyAlignment="1">
      <alignment horizontal="center"/>
    </xf>
    <xf numFmtId="1" fontId="2" fillId="24" borderId="20" xfId="0" applyNumberFormat="1" applyFont="1" applyFill="1" applyBorder="1" applyAlignment="1">
      <alignment horizontal="center"/>
    </xf>
    <xf numFmtId="182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82" fontId="2" fillId="24" borderId="11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82" fontId="2" fillId="24" borderId="10" xfId="0" applyNumberFormat="1" applyFont="1" applyFill="1" applyBorder="1" applyAlignment="1" applyProtection="1">
      <alignment horizontal="center" vertical="center" wrapText="1"/>
      <protection/>
    </xf>
    <xf numFmtId="182" fontId="2" fillId="24" borderId="19" xfId="0" applyNumberFormat="1" applyFont="1" applyFill="1" applyBorder="1" applyAlignment="1">
      <alignment horizontal="center"/>
    </xf>
    <xf numFmtId="1" fontId="2" fillId="24" borderId="19" xfId="0" applyNumberFormat="1" applyFont="1" applyFill="1" applyBorder="1" applyAlignment="1">
      <alignment horizontal="center"/>
    </xf>
    <xf numFmtId="1" fontId="2" fillId="24" borderId="14" xfId="0" applyNumberFormat="1" applyFont="1" applyFill="1" applyBorder="1" applyAlignment="1">
      <alignment horizontal="center"/>
    </xf>
    <xf numFmtId="0" fontId="30" fillId="0" borderId="10" xfId="54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0" fillId="0" borderId="0" xfId="54" applyBorder="1" applyAlignment="1">
      <alignment wrapText="1"/>
      <protection/>
    </xf>
    <xf numFmtId="0" fontId="17" fillId="0" borderId="30" xfId="54" applyFont="1" applyBorder="1" applyAlignment="1">
      <alignment horizontal="center" vertical="center" wrapText="1"/>
      <protection/>
    </xf>
    <xf numFmtId="0" fontId="17" fillId="0" borderId="28" xfId="54" applyFont="1" applyBorder="1" applyAlignment="1">
      <alignment horizontal="center"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32" xfId="54" applyFont="1" applyBorder="1" applyAlignment="1">
      <alignment horizontal="center" vertical="center" wrapText="1"/>
      <protection/>
    </xf>
    <xf numFmtId="0" fontId="17" fillId="0" borderId="21" xfId="54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32" fillId="0" borderId="31" xfId="54" applyFont="1" applyBorder="1" applyAlignment="1">
      <alignment horizontal="center" vertical="center" wrapText="1"/>
      <protection/>
    </xf>
    <xf numFmtId="0" fontId="32" fillId="0" borderId="32" xfId="54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wrapText="1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14" fillId="0" borderId="28" xfId="54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vertical="center" wrapText="1"/>
      <protection/>
    </xf>
    <xf numFmtId="0" fontId="14" fillId="0" borderId="31" xfId="54" applyFont="1" applyBorder="1" applyAlignment="1">
      <alignment horizontal="center" vertical="center" wrapText="1"/>
      <protection/>
    </xf>
    <xf numFmtId="0" fontId="14" fillId="0" borderId="32" xfId="54" applyFont="1" applyBorder="1" applyAlignment="1">
      <alignment horizontal="center" vertical="center" wrapText="1"/>
      <protection/>
    </xf>
    <xf numFmtId="0" fontId="14" fillId="0" borderId="21" xfId="54" applyFont="1" applyBorder="1" applyAlignment="1">
      <alignment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30" fillId="0" borderId="27" xfId="54" applyFont="1" applyFill="1" applyBorder="1" applyAlignment="1">
      <alignment vertical="center" wrapText="1"/>
      <protection/>
    </xf>
    <xf numFmtId="0" fontId="30" fillId="0" borderId="12" xfId="54" applyFont="1" applyFill="1" applyBorder="1" applyAlignment="1">
      <alignment vertical="center" wrapText="1"/>
      <protection/>
    </xf>
    <xf numFmtId="0" fontId="30" fillId="0" borderId="27" xfId="54" applyFont="1" applyFill="1" applyBorder="1" applyAlignment="1">
      <alignment wrapText="1"/>
      <protection/>
    </xf>
    <xf numFmtId="0" fontId="30" fillId="0" borderId="12" xfId="54" applyFont="1" applyFill="1" applyBorder="1" applyAlignment="1">
      <alignment wrapText="1"/>
      <protection/>
    </xf>
    <xf numFmtId="0" fontId="17" fillId="0" borderId="15" xfId="54" applyFont="1" applyBorder="1" applyAlignment="1">
      <alignment horizontal="center" vertical="center" wrapText="1"/>
      <protection/>
    </xf>
    <xf numFmtId="0" fontId="30" fillId="0" borderId="27" xfId="54" applyFont="1" applyBorder="1" applyAlignment="1">
      <alignment horizontal="center" vertical="center" wrapText="1"/>
      <protection/>
    </xf>
    <xf numFmtId="0" fontId="30" fillId="0" borderId="12" xfId="54" applyFont="1" applyBorder="1" applyAlignment="1">
      <alignment vertical="center" wrapText="1"/>
      <protection/>
    </xf>
    <xf numFmtId="49" fontId="7" fillId="0" borderId="30" xfId="54" applyNumberFormat="1" applyFont="1" applyBorder="1" applyAlignment="1">
      <alignment horizontal="center" vertical="center" wrapText="1"/>
      <protection/>
    </xf>
    <xf numFmtId="0" fontId="32" fillId="0" borderId="28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32" fillId="0" borderId="33" xfId="54" applyFont="1" applyBorder="1" applyAlignment="1">
      <alignment horizontal="center" vertical="center" wrapText="1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2" fillId="0" borderId="24" xfId="54" applyFont="1" applyBorder="1" applyAlignment="1">
      <alignment horizontal="center" vertical="center" wrapText="1"/>
      <protection/>
    </xf>
    <xf numFmtId="0" fontId="17" fillId="0" borderId="30" xfId="53" applyFont="1" applyFill="1" applyBorder="1" applyAlignment="1">
      <alignment horizontal="center" vertical="center" wrapText="1"/>
      <protection/>
    </xf>
    <xf numFmtId="0" fontId="17" fillId="0" borderId="28" xfId="53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wrapText="1"/>
      <protection/>
    </xf>
    <xf numFmtId="0" fontId="30" fillId="0" borderId="31" xfId="54" applyFont="1" applyFill="1" applyBorder="1" applyAlignment="1">
      <alignment wrapText="1"/>
      <protection/>
    </xf>
    <xf numFmtId="0" fontId="30" fillId="0" borderId="32" xfId="54" applyFont="1" applyFill="1" applyBorder="1" applyAlignment="1">
      <alignment wrapText="1"/>
      <protection/>
    </xf>
    <xf numFmtId="0" fontId="30" fillId="0" borderId="21" xfId="54" applyFont="1" applyFill="1" applyBorder="1" applyAlignment="1">
      <alignment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30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horizontal="right" vertical="center" wrapText="1"/>
      <protection/>
    </xf>
    <xf numFmtId="0" fontId="14" fillId="0" borderId="0" xfId="54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30" fillId="0" borderId="15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15" fillId="0" borderId="0" xfId="54" applyFont="1" applyBorder="1" applyAlignment="1">
      <alignment horizontal="center" wrapText="1"/>
      <protection/>
    </xf>
    <xf numFmtId="0" fontId="17" fillId="0" borderId="10" xfId="54" applyFont="1" applyBorder="1" applyAlignment="1">
      <alignment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0" fontId="17" fillId="0" borderId="12" xfId="54" applyFont="1" applyBorder="1" applyAlignment="1">
      <alignment horizontal="center" vertical="center" wrapText="1"/>
      <protection/>
    </xf>
    <xf numFmtId="1" fontId="5" fillId="0" borderId="15" xfId="54" applyNumberFormat="1" applyFont="1" applyBorder="1" applyAlignment="1">
      <alignment horizontal="center" vertical="center" wrapText="1"/>
      <protection/>
    </xf>
    <xf numFmtId="0" fontId="0" fillId="0" borderId="27" xfId="54" applyBorder="1" applyAlignment="1">
      <alignment horizontal="center" vertical="center" wrapText="1"/>
      <protection/>
    </xf>
    <xf numFmtId="0" fontId="0" fillId="0" borderId="12" xfId="54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wrapText="1"/>
      <protection/>
    </xf>
    <xf numFmtId="0" fontId="17" fillId="0" borderId="34" xfId="54" applyFont="1" applyBorder="1" applyAlignment="1">
      <alignment horizontal="center" vertical="center" wrapText="1"/>
      <protection/>
    </xf>
    <xf numFmtId="0" fontId="30" fillId="0" borderId="35" xfId="54" applyFont="1" applyBorder="1" applyAlignment="1">
      <alignment horizontal="center" vertical="center" wrapText="1"/>
      <protection/>
    </xf>
    <xf numFmtId="0" fontId="17" fillId="0" borderId="25" xfId="54" applyFont="1" applyBorder="1" applyAlignment="1">
      <alignment horizontal="center" vertical="center" wrapText="1"/>
      <protection/>
    </xf>
    <xf numFmtId="0" fontId="30" fillId="0" borderId="36" xfId="54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30" fillId="0" borderId="28" xfId="54" applyFont="1" applyBorder="1" applyAlignment="1">
      <alignment horizontal="center" vertical="center" wrapText="1"/>
      <protection/>
    </xf>
    <xf numFmtId="0" fontId="30" fillId="0" borderId="13" xfId="54" applyFont="1" applyBorder="1" applyAlignment="1">
      <alignment horizontal="center" vertical="center" wrapText="1"/>
      <protection/>
    </xf>
    <xf numFmtId="0" fontId="30" fillId="0" borderId="12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30" fillId="0" borderId="37" xfId="54" applyFont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5" fillId="0" borderId="0" xfId="53" applyNumberFormat="1" applyFont="1" applyBorder="1" applyAlignment="1">
      <alignment horizontal="left" vertical="center" wrapText="1"/>
      <protection/>
    </xf>
    <xf numFmtId="0" fontId="0" fillId="0" borderId="0" xfId="54" applyBorder="1" applyAlignment="1">
      <alignment vertical="center" wrapText="1"/>
      <protection/>
    </xf>
    <xf numFmtId="49" fontId="17" fillId="0" borderId="0" xfId="53" applyNumberFormat="1" applyFont="1" applyBorder="1" applyAlignment="1">
      <alignment horizontal="left" vertical="center" wrapText="1"/>
      <protection/>
    </xf>
    <xf numFmtId="0" fontId="30" fillId="0" borderId="0" xfId="54" applyFont="1" applyBorder="1" applyAlignment="1">
      <alignment horizontal="left" vertical="center" wrapText="1"/>
      <protection/>
    </xf>
    <xf numFmtId="49" fontId="17" fillId="0" borderId="0" xfId="54" applyNumberFormat="1" applyFont="1" applyBorder="1" applyAlignment="1">
      <alignment horizontal="center" wrapText="1"/>
      <protection/>
    </xf>
    <xf numFmtId="0" fontId="30" fillId="0" borderId="0" xfId="54" applyFont="1" applyBorder="1" applyAlignment="1">
      <alignment horizont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33" fillId="0" borderId="15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7" fillId="0" borderId="35" xfId="54" applyFont="1" applyBorder="1" applyAlignment="1">
      <alignment horizontal="center" vertical="center" wrapText="1"/>
      <protection/>
    </xf>
    <xf numFmtId="0" fontId="30" fillId="0" borderId="38" xfId="54" applyFont="1" applyBorder="1" applyAlignment="1">
      <alignment horizontal="center" vertical="center" wrapText="1"/>
      <protection/>
    </xf>
    <xf numFmtId="49" fontId="17" fillId="0" borderId="3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wrapText="1"/>
      <protection/>
    </xf>
    <xf numFmtId="0" fontId="17" fillId="0" borderId="0" xfId="54" applyFont="1" applyBorder="1" applyAlignment="1">
      <alignment horizontal="center" wrapText="1"/>
      <protection/>
    </xf>
    <xf numFmtId="49" fontId="17" fillId="0" borderId="15" xfId="54" applyNumberFormat="1" applyFont="1" applyBorder="1" applyAlignment="1">
      <alignment horizontal="center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13" fillId="0" borderId="0" xfId="53" applyFont="1" applyAlignment="1">
      <alignment wrapText="1"/>
      <protection/>
    </xf>
    <xf numFmtId="0" fontId="30" fillId="0" borderId="0" xfId="54" applyFont="1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14" fillId="0" borderId="0" xfId="54" applyFont="1" applyBorder="1" applyAlignment="1">
      <alignment horizontal="center" wrapText="1"/>
      <protection/>
    </xf>
    <xf numFmtId="49" fontId="5" fillId="0" borderId="0" xfId="54" applyNumberFormat="1" applyFont="1" applyBorder="1" applyAlignment="1">
      <alignment horizontal="center" wrapText="1"/>
      <protection/>
    </xf>
    <xf numFmtId="49" fontId="17" fillId="0" borderId="27" xfId="54" applyNumberFormat="1" applyFont="1" applyBorder="1" applyAlignment="1">
      <alignment horizontal="center" vertical="center" wrapText="1"/>
      <protection/>
    </xf>
    <xf numFmtId="182" fontId="16" fillId="0" borderId="15" xfId="0" applyNumberFormat="1" applyFont="1" applyBorder="1" applyAlignment="1">
      <alignment horizontal="center" vertical="center" wrapText="1"/>
    </xf>
    <xf numFmtId="0" fontId="0" fillId="0" borderId="28" xfId="54" applyBorder="1" applyAlignment="1">
      <alignment vertical="center" wrapText="1"/>
      <protection/>
    </xf>
    <xf numFmtId="0" fontId="0" fillId="0" borderId="13" xfId="54" applyBorder="1" applyAlignment="1">
      <alignment vertical="center" wrapText="1"/>
      <protection/>
    </xf>
    <xf numFmtId="0" fontId="0" fillId="0" borderId="31" xfId="54" applyBorder="1" applyAlignment="1">
      <alignment vertical="center" wrapText="1"/>
      <protection/>
    </xf>
    <xf numFmtId="0" fontId="0" fillId="0" borderId="32" xfId="54" applyBorder="1" applyAlignment="1">
      <alignment vertical="center" wrapText="1"/>
      <protection/>
    </xf>
    <xf numFmtId="0" fontId="0" fillId="0" borderId="21" xfId="54" applyBorder="1" applyAlignment="1">
      <alignment vertical="center" wrapText="1"/>
      <protection/>
    </xf>
    <xf numFmtId="49" fontId="17" fillId="0" borderId="10" xfId="53" applyNumberFormat="1" applyFont="1" applyBorder="1" applyAlignment="1" applyProtection="1">
      <alignment horizontal="left" vertical="center" wrapText="1"/>
      <protection locked="0"/>
    </xf>
    <xf numFmtId="0" fontId="30" fillId="0" borderId="10" xfId="54" applyFont="1" applyBorder="1" applyAlignment="1">
      <alignment horizontal="left" vertical="center" wrapText="1"/>
      <protection/>
    </xf>
    <xf numFmtId="0" fontId="0" fillId="0" borderId="28" xfId="54" applyBorder="1" applyAlignment="1">
      <alignment horizontal="center" vertical="center" wrapText="1"/>
      <protection/>
    </xf>
    <xf numFmtId="0" fontId="0" fillId="0" borderId="13" xfId="54" applyBorder="1" applyAlignment="1">
      <alignment horizontal="center" vertical="center" wrapText="1"/>
      <protection/>
    </xf>
    <xf numFmtId="0" fontId="0" fillId="0" borderId="33" xfId="54" applyBorder="1" applyAlignment="1">
      <alignment horizontal="center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0" fillId="0" borderId="24" xfId="54" applyBorder="1" applyAlignment="1">
      <alignment horizontal="center" vertical="center" wrapText="1"/>
      <protection/>
    </xf>
    <xf numFmtId="0" fontId="0" fillId="0" borderId="31" xfId="54" applyBorder="1" applyAlignment="1">
      <alignment horizontal="center" vertical="center" wrapText="1"/>
      <protection/>
    </xf>
    <xf numFmtId="0" fontId="0" fillId="0" borderId="32" xfId="54" applyBorder="1" applyAlignment="1">
      <alignment horizontal="center" vertical="center" wrapText="1"/>
      <protection/>
    </xf>
    <xf numFmtId="0" fontId="0" fillId="0" borderId="21" xfId="54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wrapText="1"/>
      <protection/>
    </xf>
    <xf numFmtId="0" fontId="14" fillId="0" borderId="0" xfId="54" applyFont="1" applyAlignment="1">
      <alignment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31" fillId="0" borderId="30" xfId="53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0" fillId="0" borderId="28" xfId="54" applyBorder="1" applyAlignment="1">
      <alignment wrapText="1"/>
      <protection/>
    </xf>
    <xf numFmtId="0" fontId="0" fillId="0" borderId="13" xfId="54" applyBorder="1" applyAlignment="1">
      <alignment wrapText="1"/>
      <protection/>
    </xf>
    <xf numFmtId="0" fontId="0" fillId="0" borderId="33" xfId="54" applyBorder="1" applyAlignment="1">
      <alignment wrapText="1"/>
      <protection/>
    </xf>
    <xf numFmtId="0" fontId="0" fillId="0" borderId="0" xfId="54" applyAlignment="1">
      <alignment wrapText="1"/>
      <protection/>
    </xf>
    <xf numFmtId="0" fontId="0" fillId="0" borderId="24" xfId="54" applyBorder="1" applyAlignment="1">
      <alignment wrapText="1"/>
      <protection/>
    </xf>
    <xf numFmtId="0" fontId="0" fillId="0" borderId="31" xfId="54" applyBorder="1" applyAlignment="1">
      <alignment wrapText="1"/>
      <protection/>
    </xf>
    <xf numFmtId="0" fontId="0" fillId="0" borderId="32" xfId="54" applyBorder="1" applyAlignment="1">
      <alignment wrapText="1"/>
      <protection/>
    </xf>
    <xf numFmtId="0" fontId="0" fillId="0" borderId="21" xfId="54" applyBorder="1" applyAlignment="1">
      <alignment wrapText="1"/>
      <protection/>
    </xf>
    <xf numFmtId="0" fontId="22" fillId="0" borderId="0" xfId="54" applyFont="1" applyBorder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22" fillId="0" borderId="0" xfId="54" applyFont="1" applyBorder="1" applyAlignment="1">
      <alignment horizontal="left"/>
      <protection/>
    </xf>
    <xf numFmtId="0" fontId="24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22" fillId="0" borderId="0" xfId="54" applyFont="1" applyBorder="1" applyAlignment="1">
      <alignment horizontal="left" vertical="top" wrapText="1"/>
      <protection/>
    </xf>
    <xf numFmtId="0" fontId="29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textRotation="90"/>
      <protection/>
    </xf>
    <xf numFmtId="0" fontId="28" fillId="0" borderId="0" xfId="54" applyFont="1" applyAlignment="1">
      <alignment vertical="top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0" fontId="30" fillId="0" borderId="0" xfId="54" applyFont="1" applyAlignment="1">
      <alignment horizontal="left" wrapText="1"/>
      <protection/>
    </xf>
    <xf numFmtId="0" fontId="22" fillId="0" borderId="0" xfId="54" applyFont="1" applyBorder="1" applyAlignment="1">
      <alignment horizontal="left" wrapText="1"/>
      <protection/>
    </xf>
    <xf numFmtId="0" fontId="28" fillId="0" borderId="0" xfId="54" applyFont="1" applyAlignment="1">
      <alignment horizontal="left" wrapText="1"/>
      <protection/>
    </xf>
    <xf numFmtId="0" fontId="22" fillId="0" borderId="0" xfId="54" applyFont="1" applyBorder="1" applyAlignment="1">
      <alignment horizontal="left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0" fontId="22" fillId="0" borderId="0" xfId="54" applyFont="1" applyAlignment="1">
      <alignment vertical="top" wrapText="1"/>
      <protection/>
    </xf>
    <xf numFmtId="0" fontId="0" fillId="0" borderId="0" xfId="54" applyAlignment="1">
      <alignment horizontal="left" wrapText="1"/>
      <protection/>
    </xf>
    <xf numFmtId="0" fontId="22" fillId="0" borderId="0" xfId="54" applyFont="1" applyAlignment="1">
      <alignment horizontal="left" wrapText="1"/>
      <protection/>
    </xf>
    <xf numFmtId="0" fontId="0" fillId="0" borderId="0" xfId="54" applyAlignment="1">
      <alignment horizontal="center"/>
      <protection/>
    </xf>
    <xf numFmtId="180" fontId="8" fillId="24" borderId="15" xfId="0" applyNumberFormat="1" applyFont="1" applyFill="1" applyBorder="1" applyAlignment="1" applyProtection="1">
      <alignment horizontal="center" vertical="center"/>
      <protection/>
    </xf>
    <xf numFmtId="0" fontId="34" fillId="24" borderId="27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right" vertical="center" wrapText="1"/>
    </xf>
    <xf numFmtId="0" fontId="6" fillId="24" borderId="20" xfId="0" applyNumberFormat="1" applyFont="1" applyFill="1" applyBorder="1" applyAlignment="1" applyProtection="1">
      <alignment horizontal="right" vertical="center"/>
      <protection/>
    </xf>
    <xf numFmtId="180" fontId="2" fillId="24" borderId="33" xfId="0" applyNumberFormat="1" applyFont="1" applyFill="1" applyBorder="1" applyAlignment="1" applyProtection="1">
      <alignment vertical="center"/>
      <protection/>
    </xf>
    <xf numFmtId="0" fontId="15" fillId="24" borderId="0" xfId="0" applyFont="1" applyFill="1" applyAlignment="1">
      <alignment vertical="center"/>
    </xf>
    <xf numFmtId="0" fontId="15" fillId="24" borderId="24" xfId="0" applyFont="1" applyFill="1" applyBorder="1" applyAlignment="1">
      <alignment vertical="center"/>
    </xf>
    <xf numFmtId="180" fontId="2" fillId="24" borderId="31" xfId="0" applyNumberFormat="1" applyFont="1" applyFill="1" applyBorder="1" applyAlignment="1" applyProtection="1">
      <alignment vertical="center"/>
      <protection/>
    </xf>
    <xf numFmtId="0" fontId="15" fillId="24" borderId="32" xfId="0" applyFont="1" applyFill="1" applyBorder="1" applyAlignment="1">
      <alignment vertical="center"/>
    </xf>
    <xf numFmtId="0" fontId="15" fillId="24" borderId="21" xfId="0" applyFont="1" applyFill="1" applyBorder="1" applyAlignment="1">
      <alignment vertical="center"/>
    </xf>
    <xf numFmtId="49" fontId="6" fillId="24" borderId="15" xfId="0" applyNumberFormat="1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49" fontId="6" fillId="24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6" fillId="24" borderId="39" xfId="0" applyFont="1" applyFill="1" applyBorder="1" applyAlignment="1">
      <alignment horizontal="right" vertical="center"/>
    </xf>
    <xf numFmtId="0" fontId="6" fillId="24" borderId="40" xfId="0" applyFont="1" applyFill="1" applyBorder="1" applyAlignment="1">
      <alignment horizontal="right" vertical="center"/>
    </xf>
    <xf numFmtId="0" fontId="6" fillId="24" borderId="41" xfId="0" applyFont="1" applyFill="1" applyBorder="1" applyAlignment="1">
      <alignment horizontal="right" vertical="center"/>
    </xf>
    <xf numFmtId="0" fontId="6" fillId="24" borderId="42" xfId="0" applyFont="1" applyFill="1" applyBorder="1" applyAlignment="1" applyProtection="1">
      <alignment horizontal="right" vertical="center"/>
      <protection/>
    </xf>
    <xf numFmtId="0" fontId="6" fillId="24" borderId="27" xfId="0" applyFont="1" applyFill="1" applyBorder="1" applyAlignment="1" applyProtection="1">
      <alignment horizontal="right" vertical="center"/>
      <protection/>
    </xf>
    <xf numFmtId="0" fontId="6" fillId="24" borderId="43" xfId="0" applyFont="1" applyFill="1" applyBorder="1" applyAlignment="1" applyProtection="1">
      <alignment horizontal="right" vertical="center"/>
      <protection/>
    </xf>
    <xf numFmtId="0" fontId="2" fillId="24" borderId="10" xfId="0" applyFont="1" applyFill="1" applyBorder="1" applyAlignment="1" applyProtection="1">
      <alignment horizontal="right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 applyProtection="1">
      <alignment horizontal="center" vertical="center"/>
      <protection/>
    </xf>
    <xf numFmtId="180" fontId="2" fillId="24" borderId="27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 horizontal="right" vertical="center"/>
      <protection/>
    </xf>
    <xf numFmtId="0" fontId="2" fillId="24" borderId="10" xfId="0" applyNumberFormat="1" applyFont="1" applyFill="1" applyBorder="1" applyAlignment="1" applyProtection="1">
      <alignment horizontal="right" vertical="center"/>
      <protection/>
    </xf>
    <xf numFmtId="180" fontId="2" fillId="24" borderId="12" xfId="0" applyNumberFormat="1" applyFont="1" applyFill="1" applyBorder="1" applyAlignment="1" applyProtection="1">
      <alignment horizontal="center" vertical="center"/>
      <protection/>
    </xf>
    <xf numFmtId="188" fontId="8" fillId="0" borderId="20" xfId="0" applyNumberFormat="1" applyFont="1" applyFill="1" applyBorder="1" applyAlignment="1" applyProtection="1">
      <alignment horizontal="center" vertical="center"/>
      <protection/>
    </xf>
    <xf numFmtId="0" fontId="6" fillId="24" borderId="14" xfId="0" applyNumberFormat="1" applyFont="1" applyFill="1" applyBorder="1" applyAlignment="1" applyProtection="1">
      <alignment horizontal="right" vertical="center"/>
      <protection/>
    </xf>
    <xf numFmtId="0" fontId="6" fillId="24" borderId="14" xfId="0" applyNumberFormat="1" applyFont="1" applyFill="1" applyBorder="1" applyAlignment="1" applyProtection="1">
      <alignment horizontal="center" vertical="center"/>
      <protection/>
    </xf>
    <xf numFmtId="0" fontId="6" fillId="24" borderId="23" xfId="0" applyNumberFormat="1" applyFont="1" applyFill="1" applyBorder="1" applyAlignment="1" applyProtection="1">
      <alignment horizontal="center" vertical="center"/>
      <protection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44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180" fontId="2" fillId="24" borderId="27" xfId="0" applyNumberFormat="1" applyFont="1" applyFill="1" applyBorder="1" applyAlignment="1" applyProtection="1">
      <alignment vertical="center"/>
      <protection/>
    </xf>
    <xf numFmtId="0" fontId="15" fillId="24" borderId="27" xfId="0" applyFont="1" applyFill="1" applyBorder="1" applyAlignment="1">
      <alignment vertical="center"/>
    </xf>
    <xf numFmtId="0" fontId="15" fillId="24" borderId="12" xfId="0" applyFont="1" applyFill="1" applyBorder="1" applyAlignment="1">
      <alignment vertical="center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31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32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32" xfId="0" applyNumberFormat="1" applyFont="1" applyFill="1" applyBorder="1" applyAlignment="1" applyProtection="1">
      <alignment horizontal="center" vertical="center"/>
      <protection/>
    </xf>
    <xf numFmtId="188" fontId="6" fillId="0" borderId="14" xfId="0" applyNumberFormat="1" applyFont="1" applyFill="1" applyBorder="1" applyAlignment="1" applyProtection="1">
      <alignment horizontal="center" vertical="center"/>
      <protection/>
    </xf>
    <xf numFmtId="0" fontId="8" fillId="24" borderId="45" xfId="0" applyNumberFormat="1" applyFont="1" applyFill="1" applyBorder="1" applyAlignment="1" applyProtection="1">
      <alignment horizontal="center" vertical="center"/>
      <protection/>
    </xf>
    <xf numFmtId="0" fontId="8" fillId="24" borderId="32" xfId="0" applyNumberFormat="1" applyFont="1" applyFill="1" applyBorder="1" applyAlignment="1" applyProtection="1">
      <alignment horizontal="center" vertical="center"/>
      <protection/>
    </xf>
    <xf numFmtId="0" fontId="15" fillId="24" borderId="21" xfId="0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180" fontId="2" fillId="24" borderId="15" xfId="0" applyNumberFormat="1" applyFont="1" applyFill="1" applyBorder="1" applyAlignment="1" applyProtection="1">
      <alignment vertical="center"/>
      <protection/>
    </xf>
    <xf numFmtId="0" fontId="15" fillId="24" borderId="44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 applyProtection="1">
      <alignment horizontal="right" vertical="center"/>
      <protection/>
    </xf>
    <xf numFmtId="49" fontId="6" fillId="24" borderId="14" xfId="0" applyNumberFormat="1" applyFont="1" applyFill="1" applyBorder="1" applyAlignment="1" applyProtection="1">
      <alignment horizontal="right" vertical="center"/>
      <protection/>
    </xf>
    <xf numFmtId="180" fontId="8" fillId="24" borderId="27" xfId="0" applyNumberFormat="1" applyFont="1" applyFill="1" applyBorder="1" applyAlignment="1" applyProtection="1">
      <alignment horizontal="center" vertical="center"/>
      <protection/>
    </xf>
    <xf numFmtId="180" fontId="8" fillId="24" borderId="12" xfId="0" applyNumberFormat="1" applyFont="1" applyFill="1" applyBorder="1" applyAlignment="1" applyProtection="1">
      <alignment horizontal="center" vertical="center"/>
      <protection/>
    </xf>
    <xf numFmtId="49" fontId="2" fillId="24" borderId="13" xfId="0" applyNumberFormat="1" applyFont="1" applyFill="1" applyBorder="1" applyAlignment="1" applyProtection="1">
      <alignment horizontal="center" vertical="center"/>
      <protection/>
    </xf>
    <xf numFmtId="0" fontId="6" fillId="24" borderId="26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СП_бакалавр_уск заоч 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50" zoomScaleNormal="50" zoomScaleSheetLayoutView="50" zoomScalePageLayoutView="0" workbookViewId="0" topLeftCell="A1">
      <selection activeCell="E36" sqref="E36:G36"/>
    </sheetView>
  </sheetViews>
  <sheetFormatPr defaultColWidth="3.25390625" defaultRowHeight="12.75"/>
  <cols>
    <col min="1" max="1" width="5.00390625" style="42" customWidth="1"/>
    <col min="2" max="2" width="6.375" style="42" customWidth="1"/>
    <col min="3" max="3" width="5.375" style="42" customWidth="1"/>
    <col min="4" max="4" width="6.25390625" style="42" customWidth="1"/>
    <col min="5" max="5" width="4.25390625" style="42" customWidth="1"/>
    <col min="6" max="6" width="4.375" style="42" customWidth="1"/>
    <col min="7" max="7" width="3.75390625" style="42" customWidth="1"/>
    <col min="8" max="8" width="4.375" style="42" customWidth="1"/>
    <col min="9" max="9" width="4.25390625" style="42" customWidth="1"/>
    <col min="10" max="10" width="4.125" style="42" customWidth="1"/>
    <col min="11" max="11" width="5.375" style="42" customWidth="1"/>
    <col min="12" max="12" width="4.00390625" style="42" customWidth="1"/>
    <col min="13" max="13" width="5.00390625" style="42" customWidth="1"/>
    <col min="14" max="18" width="4.625" style="42" customWidth="1"/>
    <col min="19" max="19" width="4.25390625" style="42" customWidth="1"/>
    <col min="20" max="20" width="3.875" style="42" customWidth="1"/>
    <col min="21" max="21" width="3.75390625" style="42" customWidth="1"/>
    <col min="22" max="22" width="4.875" style="42" customWidth="1"/>
    <col min="23" max="24" width="4.375" style="42" customWidth="1"/>
    <col min="25" max="25" width="3.875" style="42" customWidth="1"/>
    <col min="26" max="26" width="5.00390625" style="42" customWidth="1"/>
    <col min="27" max="28" width="5.375" style="42" customWidth="1"/>
    <col min="29" max="29" width="4.625" style="42" customWidth="1"/>
    <col min="30" max="30" width="4.875" style="42" customWidth="1"/>
    <col min="31" max="31" width="4.75390625" style="42" customWidth="1"/>
    <col min="32" max="32" width="5.625" style="42" customWidth="1"/>
    <col min="33" max="33" width="5.875" style="42" customWidth="1"/>
    <col min="34" max="34" width="6.125" style="42" customWidth="1"/>
    <col min="35" max="35" width="4.25390625" style="42" customWidth="1"/>
    <col min="36" max="36" width="6.00390625" style="42" customWidth="1"/>
    <col min="37" max="37" width="5.875" style="42" customWidth="1"/>
    <col min="38" max="38" width="6.00390625" style="42" customWidth="1"/>
    <col min="39" max="39" width="5.375" style="42" customWidth="1"/>
    <col min="40" max="40" width="5.875" style="42" customWidth="1"/>
    <col min="41" max="41" width="6.125" style="42" customWidth="1"/>
    <col min="42" max="42" width="5.625" style="42" customWidth="1"/>
    <col min="43" max="43" width="5.25390625" style="42" customWidth="1"/>
    <col min="44" max="46" width="3.625" style="42" bestFit="1" customWidth="1"/>
    <col min="47" max="47" width="4.25390625" style="42" customWidth="1"/>
    <col min="48" max="48" width="4.375" style="42" customWidth="1"/>
    <col min="49" max="49" width="4.875" style="42" customWidth="1"/>
    <col min="50" max="16384" width="3.25390625" style="42" customWidth="1"/>
  </cols>
  <sheetData>
    <row r="1" ht="24" customHeight="1"/>
    <row r="2" spans="1:53" ht="30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5" t="s">
        <v>189</v>
      </c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ht="20.25" customHeight="1">
      <c r="A3" s="424" t="s">
        <v>14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27">
      <c r="A4" s="427" t="s">
        <v>36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 t="s">
        <v>15</v>
      </c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30" t="s">
        <v>190</v>
      </c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</row>
    <row r="5" spans="1:53" ht="26.25" customHeight="1">
      <c r="A5" s="424" t="s">
        <v>213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</row>
    <row r="6" spans="1:53" s="52" customFormat="1" ht="25.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1"/>
      <c r="AN6" s="430" t="s">
        <v>268</v>
      </c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</row>
    <row r="7" spans="1:53" s="52" customFormat="1" ht="23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440" t="s">
        <v>191</v>
      </c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</row>
    <row r="8" spans="1:53" s="52" customFormat="1" ht="25.5" customHeight="1">
      <c r="A8" s="424" t="s">
        <v>192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</row>
    <row r="9" spans="1:53" s="52" customFormat="1" ht="40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31" t="s">
        <v>193</v>
      </c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34" t="s">
        <v>219</v>
      </c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</row>
    <row r="10" spans="16:53" s="52" customFormat="1" ht="27.75" customHeight="1">
      <c r="P10" s="436" t="s">
        <v>214</v>
      </c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50"/>
      <c r="AM10" s="50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</row>
    <row r="11" spans="16:53" s="52" customFormat="1" ht="27.75" customHeight="1">
      <c r="P11" s="436" t="s">
        <v>215</v>
      </c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50"/>
      <c r="AM11" s="50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</row>
    <row r="12" spans="16:53" s="52" customFormat="1" ht="27.75" customHeight="1">
      <c r="P12" s="436" t="s">
        <v>216</v>
      </c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41"/>
      <c r="AI12" s="46"/>
      <c r="AJ12" s="46"/>
      <c r="AK12" s="46"/>
      <c r="AL12" s="50"/>
      <c r="AM12" s="50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</row>
    <row r="13" spans="16:53" s="52" customFormat="1" ht="27.75" customHeight="1">
      <c r="P13" s="442" t="s">
        <v>217</v>
      </c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41"/>
      <c r="AK13" s="441"/>
      <c r="AL13" s="54"/>
      <c r="AM13" s="54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</row>
    <row r="14" spans="16:53" s="52" customFormat="1" ht="28.5" customHeight="1">
      <c r="P14" s="438" t="s">
        <v>218</v>
      </c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55"/>
      <c r="AH14" s="55"/>
      <c r="AI14" s="55"/>
      <c r="AJ14" s="55"/>
      <c r="AK14" s="55"/>
      <c r="AL14" s="56"/>
      <c r="AM14" s="56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</row>
    <row r="15" spans="40:53" s="52" customFormat="1" ht="18.75"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</row>
    <row r="16" spans="40:53" s="52" customFormat="1" ht="18.75"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</row>
    <row r="17" spans="40:53" s="52" customFormat="1" ht="18.75"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</row>
    <row r="18" spans="40:53" s="52" customFormat="1" ht="18.75"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</row>
    <row r="19" spans="40:53" s="52" customFormat="1" ht="18.75"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</row>
    <row r="20" spans="1:53" s="52" customFormat="1" ht="25.5">
      <c r="A20" s="431" t="s">
        <v>194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</row>
    <row r="21" spans="1:53" ht="18" customHeight="1">
      <c r="A21" s="432" t="s">
        <v>12</v>
      </c>
      <c r="B21" s="383" t="s">
        <v>11</v>
      </c>
      <c r="C21" s="383"/>
      <c r="D21" s="383"/>
      <c r="E21" s="383"/>
      <c r="F21" s="383" t="s">
        <v>0</v>
      </c>
      <c r="G21" s="383"/>
      <c r="H21" s="383"/>
      <c r="I21" s="383"/>
      <c r="J21" s="383" t="s">
        <v>1</v>
      </c>
      <c r="K21" s="383"/>
      <c r="L21" s="383"/>
      <c r="M21" s="383"/>
      <c r="N21" s="383" t="s">
        <v>2</v>
      </c>
      <c r="O21" s="383"/>
      <c r="P21" s="383"/>
      <c r="Q21" s="383"/>
      <c r="R21" s="383"/>
      <c r="S21" s="383" t="s">
        <v>3</v>
      </c>
      <c r="T21" s="383"/>
      <c r="U21" s="383"/>
      <c r="V21" s="383"/>
      <c r="W21" s="383" t="s">
        <v>4</v>
      </c>
      <c r="X21" s="383"/>
      <c r="Y21" s="383"/>
      <c r="Z21" s="383"/>
      <c r="AA21" s="383"/>
      <c r="AB21" s="383" t="s">
        <v>5</v>
      </c>
      <c r="AC21" s="383"/>
      <c r="AD21" s="383"/>
      <c r="AE21" s="383"/>
      <c r="AF21" s="383" t="s">
        <v>6</v>
      </c>
      <c r="AG21" s="383"/>
      <c r="AH21" s="383"/>
      <c r="AI21" s="383"/>
      <c r="AJ21" s="383" t="s">
        <v>7</v>
      </c>
      <c r="AK21" s="383"/>
      <c r="AL21" s="383"/>
      <c r="AM21" s="383"/>
      <c r="AN21" s="383" t="s">
        <v>8</v>
      </c>
      <c r="AO21" s="383"/>
      <c r="AP21" s="383"/>
      <c r="AQ21" s="383"/>
      <c r="AR21" s="383"/>
      <c r="AS21" s="383" t="s">
        <v>9</v>
      </c>
      <c r="AT21" s="383"/>
      <c r="AU21" s="383"/>
      <c r="AV21" s="383"/>
      <c r="AW21" s="383" t="s">
        <v>10</v>
      </c>
      <c r="AX21" s="383"/>
      <c r="AY21" s="383"/>
      <c r="AZ21" s="383"/>
      <c r="BA21" s="383"/>
    </row>
    <row r="22" spans="1:53" s="58" customFormat="1" ht="20.25" customHeight="1">
      <c r="A22" s="432"/>
      <c r="B22" s="57">
        <v>1</v>
      </c>
      <c r="C22" s="57">
        <v>2</v>
      </c>
      <c r="D22" s="57">
        <v>3</v>
      </c>
      <c r="E22" s="57">
        <v>4</v>
      </c>
      <c r="F22" s="57">
        <v>5</v>
      </c>
      <c r="G22" s="57">
        <v>6</v>
      </c>
      <c r="H22" s="57">
        <v>7</v>
      </c>
      <c r="I22" s="57">
        <v>8</v>
      </c>
      <c r="J22" s="57">
        <v>9</v>
      </c>
      <c r="K22" s="57">
        <v>10</v>
      </c>
      <c r="L22" s="57">
        <v>11</v>
      </c>
      <c r="M22" s="57">
        <v>12</v>
      </c>
      <c r="N22" s="57">
        <v>13</v>
      </c>
      <c r="O22" s="57">
        <v>14</v>
      </c>
      <c r="P22" s="57">
        <v>15</v>
      </c>
      <c r="Q22" s="57">
        <v>16</v>
      </c>
      <c r="R22" s="57">
        <v>17</v>
      </c>
      <c r="S22" s="57">
        <v>18</v>
      </c>
      <c r="T22" s="57">
        <v>19</v>
      </c>
      <c r="U22" s="57">
        <v>20</v>
      </c>
      <c r="V22" s="57">
        <v>21</v>
      </c>
      <c r="W22" s="57">
        <v>22</v>
      </c>
      <c r="X22" s="57">
        <v>23</v>
      </c>
      <c r="Y22" s="57">
        <v>24</v>
      </c>
      <c r="Z22" s="57">
        <v>25</v>
      </c>
      <c r="AA22" s="57">
        <v>26</v>
      </c>
      <c r="AB22" s="57">
        <v>27</v>
      </c>
      <c r="AC22" s="57">
        <v>28</v>
      </c>
      <c r="AD22" s="57">
        <v>29</v>
      </c>
      <c r="AE22" s="57">
        <v>30</v>
      </c>
      <c r="AF22" s="57">
        <v>31</v>
      </c>
      <c r="AG22" s="57">
        <v>32</v>
      </c>
      <c r="AH22" s="57">
        <v>33</v>
      </c>
      <c r="AI22" s="57">
        <v>34</v>
      </c>
      <c r="AJ22" s="57">
        <v>35</v>
      </c>
      <c r="AK22" s="57">
        <v>36</v>
      </c>
      <c r="AL22" s="57">
        <v>37</v>
      </c>
      <c r="AM22" s="57">
        <v>38</v>
      </c>
      <c r="AN22" s="57">
        <v>39</v>
      </c>
      <c r="AO22" s="57">
        <v>40</v>
      </c>
      <c r="AP22" s="57">
        <v>41</v>
      </c>
      <c r="AQ22" s="57">
        <v>42</v>
      </c>
      <c r="AR22" s="57">
        <v>43</v>
      </c>
      <c r="AS22" s="57">
        <v>44</v>
      </c>
      <c r="AT22" s="57">
        <v>45</v>
      </c>
      <c r="AU22" s="57">
        <v>46</v>
      </c>
      <c r="AV22" s="57">
        <v>47</v>
      </c>
      <c r="AW22" s="57">
        <v>48</v>
      </c>
      <c r="AX22" s="57">
        <v>49</v>
      </c>
      <c r="AY22" s="57">
        <v>50</v>
      </c>
      <c r="AZ22" s="57">
        <v>51</v>
      </c>
      <c r="BA22" s="57">
        <v>52</v>
      </c>
    </row>
    <row r="23" spans="1:53" ht="19.5" customHeight="1">
      <c r="A23" s="59">
        <v>3</v>
      </c>
      <c r="B23" s="60"/>
      <c r="C23" s="60"/>
      <c r="D23" s="60"/>
      <c r="E23" s="61" t="s">
        <v>38</v>
      </c>
      <c r="F23" s="60" t="s">
        <v>151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0" t="s">
        <v>16</v>
      </c>
      <c r="V23" s="63" t="s">
        <v>152</v>
      </c>
      <c r="W23" s="64" t="s">
        <v>38</v>
      </c>
      <c r="X23" s="60" t="s">
        <v>19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5" t="s">
        <v>153</v>
      </c>
      <c r="AU23" s="65" t="s">
        <v>16</v>
      </c>
      <c r="AV23" s="60" t="s">
        <v>19</v>
      </c>
      <c r="AW23" s="60" t="s">
        <v>19</v>
      </c>
      <c r="AX23" s="60" t="s">
        <v>19</v>
      </c>
      <c r="AY23" s="60" t="s">
        <v>19</v>
      </c>
      <c r="AZ23" s="60" t="s">
        <v>19</v>
      </c>
      <c r="BA23" s="60" t="s">
        <v>19</v>
      </c>
    </row>
    <row r="24" spans="1:53" ht="19.5" customHeight="1">
      <c r="A24" s="59">
        <v>4</v>
      </c>
      <c r="B24" s="60" t="s">
        <v>19</v>
      </c>
      <c r="C24" s="66" t="s">
        <v>19</v>
      </c>
      <c r="D24" s="66" t="s">
        <v>195</v>
      </c>
      <c r="E24" s="67" t="s">
        <v>38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0" t="s">
        <v>16</v>
      </c>
      <c r="V24" s="63" t="s">
        <v>152</v>
      </c>
      <c r="W24" s="64" t="s">
        <v>38</v>
      </c>
      <c r="X24" s="60" t="s">
        <v>19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5" t="s">
        <v>153</v>
      </c>
      <c r="AU24" s="65" t="s">
        <v>16</v>
      </c>
      <c r="AV24" s="68" t="s">
        <v>19</v>
      </c>
      <c r="AW24" s="68" t="s">
        <v>19</v>
      </c>
      <c r="AX24" s="60" t="s">
        <v>19</v>
      </c>
      <c r="AY24" s="60" t="s">
        <v>19</v>
      </c>
      <c r="AZ24" s="60" t="s">
        <v>19</v>
      </c>
      <c r="BA24" s="68" t="s">
        <v>19</v>
      </c>
    </row>
    <row r="25" spans="1:53" ht="19.5" customHeight="1">
      <c r="A25" s="59">
        <v>5</v>
      </c>
      <c r="B25" s="60" t="s">
        <v>19</v>
      </c>
      <c r="C25" s="66" t="s">
        <v>19</v>
      </c>
      <c r="D25" s="66" t="s">
        <v>195</v>
      </c>
      <c r="E25" s="67" t="s">
        <v>38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0" t="s">
        <v>16</v>
      </c>
      <c r="V25" s="63" t="s">
        <v>152</v>
      </c>
      <c r="W25" s="64" t="s">
        <v>38</v>
      </c>
      <c r="X25" s="59" t="s">
        <v>19</v>
      </c>
      <c r="Y25" s="62"/>
      <c r="Z25" s="62"/>
      <c r="AA25" s="62"/>
      <c r="AB25" s="62"/>
      <c r="AC25" s="62"/>
      <c r="AD25" s="62"/>
      <c r="AE25" s="62"/>
      <c r="AF25" s="62"/>
      <c r="AG25" s="60"/>
      <c r="AH25" s="60" t="s">
        <v>16</v>
      </c>
      <c r="AI25" s="60" t="s">
        <v>18</v>
      </c>
      <c r="AJ25" s="60" t="s">
        <v>18</v>
      </c>
      <c r="AK25" s="60" t="s">
        <v>18</v>
      </c>
      <c r="AL25" s="60" t="s">
        <v>13</v>
      </c>
      <c r="AM25" s="60" t="s">
        <v>13</v>
      </c>
      <c r="AN25" s="60" t="s">
        <v>13</v>
      </c>
      <c r="AO25" s="60" t="s">
        <v>13</v>
      </c>
      <c r="AP25" s="60" t="s">
        <v>13</v>
      </c>
      <c r="AQ25" s="60" t="s">
        <v>13</v>
      </c>
      <c r="AR25" s="60" t="s">
        <v>13</v>
      </c>
      <c r="AS25" s="60" t="s">
        <v>13</v>
      </c>
      <c r="AT25" s="60" t="s">
        <v>13</v>
      </c>
      <c r="AU25" s="68" t="s">
        <v>187</v>
      </c>
      <c r="AV25" s="68" t="s">
        <v>187</v>
      </c>
      <c r="AW25" s="69"/>
      <c r="AX25" s="62"/>
      <c r="AY25" s="62"/>
      <c r="AZ25" s="62"/>
      <c r="BA25" s="62"/>
    </row>
    <row r="26" spans="1:53" ht="16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 t="s">
        <v>196</v>
      </c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</row>
    <row r="27" spans="1:53" s="70" customFormat="1" ht="21" customHeight="1">
      <c r="A27" s="406" t="s">
        <v>197</v>
      </c>
      <c r="B27" s="406"/>
      <c r="C27" s="406"/>
      <c r="D27" s="406"/>
      <c r="E27" s="406"/>
      <c r="F27" s="406"/>
      <c r="G27" s="406"/>
      <c r="H27" s="406"/>
      <c r="I27" s="406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71"/>
      <c r="AW27" s="71"/>
      <c r="AX27" s="71"/>
      <c r="AY27" s="71"/>
      <c r="AZ27" s="71"/>
      <c r="BA27" s="42"/>
    </row>
    <row r="28" spans="1:53" s="70" customFormat="1" ht="15.75" customHeight="1">
      <c r="A28" s="72"/>
      <c r="B28" s="72"/>
      <c r="C28" s="72"/>
      <c r="D28" s="72"/>
      <c r="E28" s="72"/>
      <c r="F28" s="72"/>
      <c r="G28" s="72"/>
      <c r="H28" s="72"/>
      <c r="I28" s="72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71"/>
      <c r="AW28" s="71"/>
      <c r="AX28" s="71"/>
      <c r="AY28" s="71"/>
      <c r="AZ28" s="71"/>
      <c r="BA28" s="42"/>
    </row>
    <row r="29" spans="1:53" ht="21.75" customHeight="1">
      <c r="A29" s="384" t="s">
        <v>198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</row>
    <row r="30" spans="1:53" ht="21.7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52"/>
    </row>
    <row r="31" spans="1:53" ht="22.5" customHeight="1">
      <c r="A31" s="413" t="s">
        <v>12</v>
      </c>
      <c r="B31" s="398"/>
      <c r="C31" s="410" t="s">
        <v>199</v>
      </c>
      <c r="D31" s="411"/>
      <c r="E31" s="410" t="s">
        <v>200</v>
      </c>
      <c r="F31" s="411"/>
      <c r="G31" s="411"/>
      <c r="H31" s="410" t="s">
        <v>21</v>
      </c>
      <c r="I31" s="410"/>
      <c r="J31" s="410"/>
      <c r="K31" s="410" t="s">
        <v>17</v>
      </c>
      <c r="L31" s="412"/>
      <c r="M31" s="412"/>
      <c r="N31" s="415" t="s">
        <v>201</v>
      </c>
      <c r="O31" s="398"/>
      <c r="P31" s="399"/>
      <c r="Q31" s="306" t="s">
        <v>202</v>
      </c>
      <c r="R31" s="416"/>
      <c r="S31" s="417"/>
      <c r="T31" s="306" t="s">
        <v>203</v>
      </c>
      <c r="U31" s="398"/>
      <c r="V31" s="399"/>
      <c r="W31" s="306" t="s">
        <v>204</v>
      </c>
      <c r="X31" s="398"/>
      <c r="Y31" s="399"/>
      <c r="Z31" s="75"/>
      <c r="AA31" s="408" t="s">
        <v>205</v>
      </c>
      <c r="AB31" s="409"/>
      <c r="AC31" s="409"/>
      <c r="AD31" s="409"/>
      <c r="AE31" s="409"/>
      <c r="AF31" s="306" t="s">
        <v>55</v>
      </c>
      <c r="AG31" s="391"/>
      <c r="AH31" s="392"/>
      <c r="AI31" s="306" t="s">
        <v>206</v>
      </c>
      <c r="AJ31" s="307"/>
      <c r="AK31" s="308"/>
      <c r="AL31" s="76"/>
      <c r="AM31" s="320" t="s">
        <v>207</v>
      </c>
      <c r="AN31" s="321"/>
      <c r="AO31" s="322"/>
      <c r="AP31" s="299" t="s">
        <v>208</v>
      </c>
      <c r="AQ31" s="302"/>
      <c r="AR31" s="302"/>
      <c r="AS31" s="302"/>
      <c r="AT31" s="302"/>
      <c r="AU31" s="302"/>
      <c r="AV31" s="302"/>
      <c r="AW31" s="302"/>
      <c r="AX31" s="302" t="s">
        <v>55</v>
      </c>
      <c r="AY31" s="302"/>
      <c r="AZ31" s="302"/>
      <c r="BA31" s="303"/>
    </row>
    <row r="32" spans="1:53" ht="15.75" customHeight="1">
      <c r="A32" s="400"/>
      <c r="B32" s="414"/>
      <c r="C32" s="411"/>
      <c r="D32" s="411"/>
      <c r="E32" s="411"/>
      <c r="F32" s="411"/>
      <c r="G32" s="411"/>
      <c r="H32" s="410"/>
      <c r="I32" s="410"/>
      <c r="J32" s="410"/>
      <c r="K32" s="412"/>
      <c r="L32" s="412"/>
      <c r="M32" s="412"/>
      <c r="N32" s="414"/>
      <c r="O32" s="401"/>
      <c r="P32" s="402"/>
      <c r="Q32" s="418"/>
      <c r="R32" s="419"/>
      <c r="S32" s="420"/>
      <c r="T32" s="400"/>
      <c r="U32" s="401"/>
      <c r="V32" s="402"/>
      <c r="W32" s="400"/>
      <c r="X32" s="401"/>
      <c r="Y32" s="402"/>
      <c r="Z32" s="75"/>
      <c r="AA32" s="409"/>
      <c r="AB32" s="409"/>
      <c r="AC32" s="409"/>
      <c r="AD32" s="409"/>
      <c r="AE32" s="409"/>
      <c r="AF32" s="393"/>
      <c r="AG32" s="394"/>
      <c r="AH32" s="395"/>
      <c r="AI32" s="309"/>
      <c r="AJ32" s="310"/>
      <c r="AK32" s="311"/>
      <c r="AL32" s="77"/>
      <c r="AM32" s="323"/>
      <c r="AN32" s="324"/>
      <c r="AO32" s="325"/>
      <c r="AP32" s="299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3"/>
    </row>
    <row r="33" spans="1:53" ht="33" customHeight="1">
      <c r="A33" s="403"/>
      <c r="B33" s="404"/>
      <c r="C33" s="411"/>
      <c r="D33" s="411"/>
      <c r="E33" s="411"/>
      <c r="F33" s="411"/>
      <c r="G33" s="411"/>
      <c r="H33" s="410"/>
      <c r="I33" s="410"/>
      <c r="J33" s="410"/>
      <c r="K33" s="412"/>
      <c r="L33" s="412"/>
      <c r="M33" s="412"/>
      <c r="N33" s="404"/>
      <c r="O33" s="404"/>
      <c r="P33" s="405"/>
      <c r="Q33" s="421"/>
      <c r="R33" s="422"/>
      <c r="S33" s="423"/>
      <c r="T33" s="403"/>
      <c r="U33" s="404"/>
      <c r="V33" s="405"/>
      <c r="W33" s="403"/>
      <c r="X33" s="404"/>
      <c r="Y33" s="405"/>
      <c r="Z33" s="75"/>
      <c r="AA33" s="396" t="s">
        <v>209</v>
      </c>
      <c r="AB33" s="397"/>
      <c r="AC33" s="397"/>
      <c r="AD33" s="397"/>
      <c r="AE33" s="397"/>
      <c r="AF33" s="312">
        <v>15</v>
      </c>
      <c r="AG33" s="313"/>
      <c r="AH33" s="314"/>
      <c r="AI33" s="317">
        <v>3</v>
      </c>
      <c r="AJ33" s="318"/>
      <c r="AK33" s="319"/>
      <c r="AL33" s="77"/>
      <c r="AM33" s="323"/>
      <c r="AN33" s="324"/>
      <c r="AO33" s="325"/>
      <c r="AP33" s="299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3"/>
    </row>
    <row r="34" spans="1:53" ht="39" customHeight="1">
      <c r="A34" s="351">
        <v>3</v>
      </c>
      <c r="B34" s="352"/>
      <c r="C34" s="363">
        <v>36</v>
      </c>
      <c r="D34" s="343"/>
      <c r="E34" s="341">
        <v>3</v>
      </c>
      <c r="F34" s="342"/>
      <c r="G34" s="343"/>
      <c r="H34" s="375">
        <v>3</v>
      </c>
      <c r="I34" s="347"/>
      <c r="J34" s="348"/>
      <c r="K34" s="379"/>
      <c r="L34" s="379"/>
      <c r="M34" s="379"/>
      <c r="N34" s="376"/>
      <c r="O34" s="352"/>
      <c r="P34" s="377"/>
      <c r="Q34" s="355"/>
      <c r="R34" s="356"/>
      <c r="S34" s="357"/>
      <c r="T34" s="374">
        <v>7</v>
      </c>
      <c r="U34" s="318"/>
      <c r="V34" s="360"/>
      <c r="W34" s="364">
        <f>C34+E34+H34+K34+N34+Q34+T34</f>
        <v>49</v>
      </c>
      <c r="X34" s="365"/>
      <c r="Y34" s="366"/>
      <c r="Z34" s="75"/>
      <c r="AA34" s="396" t="s">
        <v>20</v>
      </c>
      <c r="AB34" s="397"/>
      <c r="AC34" s="397"/>
      <c r="AD34" s="397"/>
      <c r="AE34" s="397"/>
      <c r="AF34" s="312">
        <v>15</v>
      </c>
      <c r="AG34" s="315"/>
      <c r="AH34" s="316"/>
      <c r="AI34" s="317">
        <v>8</v>
      </c>
      <c r="AJ34" s="318"/>
      <c r="AK34" s="319"/>
      <c r="AL34" s="77"/>
      <c r="AM34" s="296"/>
      <c r="AN34" s="297"/>
      <c r="AO34" s="298"/>
      <c r="AP34" s="300"/>
      <c r="AQ34" s="301"/>
      <c r="AR34" s="301"/>
      <c r="AS34" s="301"/>
      <c r="AT34" s="301"/>
      <c r="AU34" s="301"/>
      <c r="AV34" s="301"/>
      <c r="AW34" s="301"/>
      <c r="AX34" s="302"/>
      <c r="AY34" s="302"/>
      <c r="AZ34" s="302"/>
      <c r="BA34" s="303"/>
    </row>
    <row r="35" spans="1:53" ht="30.75" customHeight="1">
      <c r="A35" s="353">
        <v>4</v>
      </c>
      <c r="B35" s="354"/>
      <c r="C35" s="363">
        <v>36.5</v>
      </c>
      <c r="D35" s="343"/>
      <c r="E35" s="341">
        <v>3</v>
      </c>
      <c r="F35" s="342"/>
      <c r="G35" s="343"/>
      <c r="H35" s="375">
        <v>3</v>
      </c>
      <c r="I35" s="347"/>
      <c r="J35" s="348"/>
      <c r="K35" s="379"/>
      <c r="L35" s="379"/>
      <c r="M35" s="379"/>
      <c r="N35" s="361"/>
      <c r="O35" s="354"/>
      <c r="P35" s="362"/>
      <c r="Q35" s="289"/>
      <c r="R35" s="358"/>
      <c r="S35" s="359"/>
      <c r="T35" s="378" t="s">
        <v>210</v>
      </c>
      <c r="U35" s="358"/>
      <c r="V35" s="359"/>
      <c r="W35" s="364">
        <v>52</v>
      </c>
      <c r="X35" s="365"/>
      <c r="Y35" s="366"/>
      <c r="Z35" s="75"/>
      <c r="AA35" s="369"/>
      <c r="AB35" s="370"/>
      <c r="AC35" s="370"/>
      <c r="AD35" s="370"/>
      <c r="AE35" s="370"/>
      <c r="AF35" s="332"/>
      <c r="AG35" s="333"/>
      <c r="AH35" s="333"/>
      <c r="AI35" s="332"/>
      <c r="AJ35" s="373"/>
      <c r="AK35" s="333"/>
      <c r="AL35" s="78"/>
      <c r="AM35" s="289" t="s">
        <v>20</v>
      </c>
      <c r="AN35" s="290"/>
      <c r="AO35" s="291"/>
      <c r="AP35" s="287" t="s">
        <v>105</v>
      </c>
      <c r="AQ35" s="287"/>
      <c r="AR35" s="287"/>
      <c r="AS35" s="287"/>
      <c r="AT35" s="287"/>
      <c r="AU35" s="287"/>
      <c r="AV35" s="287"/>
      <c r="AW35" s="287"/>
      <c r="AX35" s="326">
        <v>15</v>
      </c>
      <c r="AY35" s="327"/>
      <c r="AZ35" s="327"/>
      <c r="BA35" s="328"/>
    </row>
    <row r="36" spans="1:53" ht="33" customHeight="1">
      <c r="A36" s="317">
        <v>5</v>
      </c>
      <c r="B36" s="318"/>
      <c r="C36" s="363">
        <v>24</v>
      </c>
      <c r="D36" s="343"/>
      <c r="E36" s="341">
        <v>3</v>
      </c>
      <c r="F36" s="342"/>
      <c r="G36" s="343"/>
      <c r="H36" s="375">
        <v>2.5</v>
      </c>
      <c r="I36" s="347"/>
      <c r="J36" s="348"/>
      <c r="K36" s="336">
        <v>3</v>
      </c>
      <c r="L36" s="336"/>
      <c r="M36" s="336"/>
      <c r="N36" s="389" t="s">
        <v>45</v>
      </c>
      <c r="O36" s="318"/>
      <c r="P36" s="360"/>
      <c r="Q36" s="317">
        <v>2</v>
      </c>
      <c r="R36" s="318"/>
      <c r="S36" s="360"/>
      <c r="T36" s="381" t="s">
        <v>211</v>
      </c>
      <c r="U36" s="318"/>
      <c r="V36" s="360"/>
      <c r="W36" s="364">
        <v>47</v>
      </c>
      <c r="X36" s="365"/>
      <c r="Y36" s="366"/>
      <c r="Z36" s="75"/>
      <c r="AA36" s="370"/>
      <c r="AB36" s="370"/>
      <c r="AC36" s="370"/>
      <c r="AD36" s="370"/>
      <c r="AE36" s="370"/>
      <c r="AF36" s="333"/>
      <c r="AG36" s="333"/>
      <c r="AH36" s="333"/>
      <c r="AI36" s="373"/>
      <c r="AJ36" s="373"/>
      <c r="AK36" s="333"/>
      <c r="AL36" s="79"/>
      <c r="AM36" s="292"/>
      <c r="AN36" s="293"/>
      <c r="AO36" s="294"/>
      <c r="AP36" s="286"/>
      <c r="AQ36" s="286"/>
      <c r="AR36" s="286"/>
      <c r="AS36" s="286"/>
      <c r="AT36" s="286"/>
      <c r="AU36" s="286"/>
      <c r="AV36" s="286"/>
      <c r="AW36" s="286"/>
      <c r="AX36" s="329"/>
      <c r="AY36" s="330"/>
      <c r="AZ36" s="330"/>
      <c r="BA36" s="331"/>
    </row>
    <row r="37" spans="1:53" ht="33" customHeight="1">
      <c r="A37" s="336" t="s">
        <v>22</v>
      </c>
      <c r="B37" s="337"/>
      <c r="C37" s="390">
        <f>SUM(C34:C36)</f>
        <v>96.5</v>
      </c>
      <c r="D37" s="343"/>
      <c r="E37" s="344">
        <f>SUM(E34:E36)</f>
        <v>9</v>
      </c>
      <c r="F37" s="342"/>
      <c r="G37" s="343"/>
      <c r="H37" s="346">
        <f>SUM(H34:H36)</f>
        <v>8.5</v>
      </c>
      <c r="I37" s="347"/>
      <c r="J37" s="348"/>
      <c r="K37" s="336">
        <v>3</v>
      </c>
      <c r="L37" s="336"/>
      <c r="M37" s="336"/>
      <c r="N37" s="345">
        <v>9</v>
      </c>
      <c r="O37" s="286"/>
      <c r="P37" s="286"/>
      <c r="Q37" s="287">
        <v>2</v>
      </c>
      <c r="R37" s="340"/>
      <c r="S37" s="340"/>
      <c r="T37" s="382" t="s">
        <v>212</v>
      </c>
      <c r="U37" s="286"/>
      <c r="V37" s="286"/>
      <c r="W37" s="364">
        <f>C37+E37+H37+K37+N37+Q37+T37</f>
        <v>148</v>
      </c>
      <c r="X37" s="365"/>
      <c r="Y37" s="366"/>
      <c r="Z37" s="75"/>
      <c r="AA37" s="367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78"/>
      <c r="AM37" s="335"/>
      <c r="AN37" s="335"/>
      <c r="AO37" s="335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5"/>
    </row>
    <row r="38" spans="1:53" ht="21.75" customHeight="1">
      <c r="A38" s="386"/>
      <c r="B38" s="387"/>
      <c r="C38" s="338"/>
      <c r="D38" s="339"/>
      <c r="E38" s="339"/>
      <c r="F38" s="339"/>
      <c r="G38" s="380"/>
      <c r="H38" s="372"/>
      <c r="I38" s="372"/>
      <c r="J38" s="388"/>
      <c r="K38" s="387"/>
      <c r="L38" s="387"/>
      <c r="M38" s="387"/>
      <c r="N38" s="338"/>
      <c r="O38" s="339"/>
      <c r="P38" s="339"/>
      <c r="Q38" s="349"/>
      <c r="R38" s="350"/>
      <c r="S38" s="350"/>
      <c r="T38" s="380"/>
      <c r="U38" s="372"/>
      <c r="V38" s="372"/>
      <c r="W38" s="371"/>
      <c r="X38" s="372"/>
      <c r="Y38" s="372"/>
      <c r="Z38" s="75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78"/>
      <c r="AM38" s="334"/>
      <c r="AN38" s="334"/>
      <c r="AO38" s="334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88"/>
    </row>
  </sheetData>
  <sheetProtection selectLockedCells="1" selectUnlockedCells="1"/>
  <mergeCells count="113">
    <mergeCell ref="AN6:BA6"/>
    <mergeCell ref="AN9:BA19"/>
    <mergeCell ref="P10:AA10"/>
    <mergeCell ref="P11:AK11"/>
    <mergeCell ref="P14:AF14"/>
    <mergeCell ref="AN7:BA8"/>
    <mergeCell ref="P12:AH12"/>
    <mergeCell ref="P13:AK13"/>
    <mergeCell ref="P9:AM9"/>
    <mergeCell ref="A20:BA20"/>
    <mergeCell ref="A21:A22"/>
    <mergeCell ref="J21:M21"/>
    <mergeCell ref="F21:I21"/>
    <mergeCell ref="S21:V21"/>
    <mergeCell ref="N21:R21"/>
    <mergeCell ref="AN21:AR21"/>
    <mergeCell ref="B21:E21"/>
    <mergeCell ref="W21:AA21"/>
    <mergeCell ref="AF21:AI21"/>
    <mergeCell ref="A8:O8"/>
    <mergeCell ref="A6:O6"/>
    <mergeCell ref="A5:O5"/>
    <mergeCell ref="A9:O9"/>
    <mergeCell ref="A3:O3"/>
    <mergeCell ref="P2:AN2"/>
    <mergeCell ref="A2:O2"/>
    <mergeCell ref="A4:O4"/>
    <mergeCell ref="P4:AM4"/>
    <mergeCell ref="AN4:BA5"/>
    <mergeCell ref="A31:B33"/>
    <mergeCell ref="T31:V33"/>
    <mergeCell ref="N31:P33"/>
    <mergeCell ref="Q31:S33"/>
    <mergeCell ref="AA31:AE32"/>
    <mergeCell ref="AA33:AE33"/>
    <mergeCell ref="H31:J33"/>
    <mergeCell ref="C31:D33"/>
    <mergeCell ref="K31:M33"/>
    <mergeCell ref="E31:G33"/>
    <mergeCell ref="C37:D37"/>
    <mergeCell ref="H36:J36"/>
    <mergeCell ref="AS21:AV21"/>
    <mergeCell ref="AB21:AE21"/>
    <mergeCell ref="AF31:AH32"/>
    <mergeCell ref="AI34:AK34"/>
    <mergeCell ref="AJ21:AM21"/>
    <mergeCell ref="AA34:AE34"/>
    <mergeCell ref="W31:Y33"/>
    <mergeCell ref="A27:AU27"/>
    <mergeCell ref="T38:V38"/>
    <mergeCell ref="T36:V36"/>
    <mergeCell ref="T37:V37"/>
    <mergeCell ref="AW21:BA21"/>
    <mergeCell ref="A29:BA29"/>
    <mergeCell ref="A38:B38"/>
    <mergeCell ref="G38:I38"/>
    <mergeCell ref="J38:M38"/>
    <mergeCell ref="N36:P36"/>
    <mergeCell ref="N38:P38"/>
    <mergeCell ref="T34:V34"/>
    <mergeCell ref="C35:D35"/>
    <mergeCell ref="H34:J34"/>
    <mergeCell ref="H35:J35"/>
    <mergeCell ref="C34:D34"/>
    <mergeCell ref="N34:P34"/>
    <mergeCell ref="T35:V35"/>
    <mergeCell ref="K34:M34"/>
    <mergeCell ref="K35:M35"/>
    <mergeCell ref="W34:Y34"/>
    <mergeCell ref="W35:Y35"/>
    <mergeCell ref="AA37:AK38"/>
    <mergeCell ref="W36:Y36"/>
    <mergeCell ref="AA35:AE36"/>
    <mergeCell ref="W37:Y37"/>
    <mergeCell ref="W38:Y38"/>
    <mergeCell ref="AI35:AK36"/>
    <mergeCell ref="A34:B34"/>
    <mergeCell ref="A35:B35"/>
    <mergeCell ref="A36:B36"/>
    <mergeCell ref="Q34:S34"/>
    <mergeCell ref="Q35:S35"/>
    <mergeCell ref="Q36:S36"/>
    <mergeCell ref="N35:P35"/>
    <mergeCell ref="C36:D36"/>
    <mergeCell ref="E34:G34"/>
    <mergeCell ref="E35:G35"/>
    <mergeCell ref="A37:B37"/>
    <mergeCell ref="C38:F38"/>
    <mergeCell ref="Q37:S37"/>
    <mergeCell ref="E36:G36"/>
    <mergeCell ref="E37:G37"/>
    <mergeCell ref="N37:P37"/>
    <mergeCell ref="H37:J37"/>
    <mergeCell ref="K36:M36"/>
    <mergeCell ref="K37:M37"/>
    <mergeCell ref="Q38:S38"/>
    <mergeCell ref="AX38:BA38"/>
    <mergeCell ref="AP35:AW36"/>
    <mergeCell ref="AX35:BA36"/>
    <mergeCell ref="AF35:AH36"/>
    <mergeCell ref="AM38:AO38"/>
    <mergeCell ref="AM37:AO37"/>
    <mergeCell ref="AP38:AW38"/>
    <mergeCell ref="AX31:BA34"/>
    <mergeCell ref="AX37:BA37"/>
    <mergeCell ref="AI31:AK32"/>
    <mergeCell ref="AF33:AH33"/>
    <mergeCell ref="AF34:AH34"/>
    <mergeCell ref="AI33:AK33"/>
    <mergeCell ref="AP37:AW37"/>
    <mergeCell ref="AM31:AO34"/>
    <mergeCell ref="AP31:AW34"/>
    <mergeCell ref="AM35:AO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1"/>
  <sheetViews>
    <sheetView tabSelected="1" view="pageBreakPreview" zoomScale="78" zoomScaleNormal="75" zoomScaleSheetLayoutView="78" zoomScalePageLayoutView="0" workbookViewId="0" topLeftCell="A1">
      <pane xSplit="1" ySplit="11" topLeftCell="B16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21" sqref="B221"/>
    </sheetView>
  </sheetViews>
  <sheetFormatPr defaultColWidth="9.00390625" defaultRowHeight="12.75"/>
  <cols>
    <col min="1" max="1" width="6.125" style="22" customWidth="1"/>
    <col min="2" max="2" width="64.25390625" style="15" customWidth="1"/>
    <col min="3" max="3" width="6.25390625" style="26" customWidth="1"/>
    <col min="4" max="4" width="6.375" style="28" customWidth="1"/>
    <col min="5" max="5" width="5.25390625" style="28" customWidth="1"/>
    <col min="6" max="6" width="5.00390625" style="26" customWidth="1"/>
    <col min="7" max="7" width="8.25390625" style="26" customWidth="1"/>
    <col min="8" max="8" width="6.25390625" style="15" customWidth="1"/>
    <col min="9" max="9" width="7.125" style="15" customWidth="1"/>
    <col min="10" max="10" width="6.00390625" style="15" customWidth="1"/>
    <col min="11" max="13" width="6.25390625" style="15" customWidth="1"/>
    <col min="14" max="14" width="6.625" style="15" customWidth="1"/>
    <col min="15" max="15" width="7.75390625" style="27" customWidth="1"/>
    <col min="16" max="16" width="6.375" style="27" customWidth="1"/>
    <col min="17" max="17" width="7.00390625" style="27" customWidth="1"/>
    <col min="18" max="18" width="6.75390625" style="15" customWidth="1"/>
    <col min="19" max="19" width="6.625" style="15" customWidth="1"/>
    <col min="20" max="20" width="7.375" style="15" customWidth="1"/>
    <col min="21" max="16384" width="9.125" style="15" customWidth="1"/>
  </cols>
  <sheetData>
    <row r="1" spans="1:20" s="30" customFormat="1" ht="24.75" customHeight="1">
      <c r="A1" s="496" t="s">
        <v>220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5" t="s">
        <v>70</v>
      </c>
      <c r="P1" s="495"/>
      <c r="Q1" s="495"/>
      <c r="R1" s="495"/>
      <c r="S1" s="495"/>
      <c r="T1" s="495"/>
    </row>
    <row r="2" spans="1:20" s="8" customFormat="1" ht="17.25" customHeight="1">
      <c r="A2" s="497" t="s">
        <v>23</v>
      </c>
      <c r="B2" s="498" t="s">
        <v>32</v>
      </c>
      <c r="C2" s="505" t="s">
        <v>24</v>
      </c>
      <c r="D2" s="506"/>
      <c r="E2" s="488" t="s">
        <v>40</v>
      </c>
      <c r="F2" s="488" t="s">
        <v>155</v>
      </c>
      <c r="G2" s="488" t="s">
        <v>41</v>
      </c>
      <c r="H2" s="498" t="s">
        <v>25</v>
      </c>
      <c r="I2" s="498"/>
      <c r="J2" s="498"/>
      <c r="K2" s="498"/>
      <c r="L2" s="498"/>
      <c r="M2" s="498"/>
      <c r="N2" s="494" t="s">
        <v>26</v>
      </c>
      <c r="O2" s="494"/>
      <c r="P2" s="494"/>
      <c r="Q2" s="494"/>
      <c r="R2" s="494"/>
      <c r="S2" s="494"/>
      <c r="T2" s="494"/>
    </row>
    <row r="3" spans="1:20" s="8" customFormat="1" ht="11.25" customHeight="1">
      <c r="A3" s="497"/>
      <c r="B3" s="498"/>
      <c r="C3" s="507"/>
      <c r="D3" s="508"/>
      <c r="E3" s="488"/>
      <c r="F3" s="488"/>
      <c r="G3" s="488"/>
      <c r="H3" s="488" t="s">
        <v>27</v>
      </c>
      <c r="I3" s="494" t="s">
        <v>28</v>
      </c>
      <c r="J3" s="494"/>
      <c r="K3" s="494"/>
      <c r="L3" s="494"/>
      <c r="M3" s="488" t="s">
        <v>29</v>
      </c>
      <c r="N3" s="494"/>
      <c r="O3" s="494"/>
      <c r="P3" s="494"/>
      <c r="Q3" s="494"/>
      <c r="R3" s="494"/>
      <c r="S3" s="494"/>
      <c r="T3" s="494"/>
    </row>
    <row r="4" spans="1:20" s="8" customFormat="1" ht="16.5" customHeight="1">
      <c r="A4" s="497"/>
      <c r="B4" s="498"/>
      <c r="C4" s="488" t="s">
        <v>30</v>
      </c>
      <c r="D4" s="488" t="s">
        <v>31</v>
      </c>
      <c r="E4" s="488"/>
      <c r="F4" s="488"/>
      <c r="G4" s="488"/>
      <c r="H4" s="488"/>
      <c r="I4" s="494"/>
      <c r="J4" s="494"/>
      <c r="K4" s="494"/>
      <c r="L4" s="494"/>
      <c r="M4" s="488"/>
      <c r="N4" s="489" t="s">
        <v>156</v>
      </c>
      <c r="O4" s="490"/>
      <c r="P4" s="489" t="s">
        <v>157</v>
      </c>
      <c r="Q4" s="490"/>
      <c r="R4" s="489" t="s">
        <v>158</v>
      </c>
      <c r="S4" s="499"/>
      <c r="T4" s="490"/>
    </row>
    <row r="5" spans="1:20" s="8" customFormat="1" ht="9" customHeight="1">
      <c r="A5" s="497"/>
      <c r="B5" s="498"/>
      <c r="C5" s="488"/>
      <c r="D5" s="488"/>
      <c r="E5" s="488"/>
      <c r="F5" s="488"/>
      <c r="G5" s="488"/>
      <c r="H5" s="488"/>
      <c r="I5" s="488" t="s">
        <v>39</v>
      </c>
      <c r="J5" s="488" t="s">
        <v>58</v>
      </c>
      <c r="K5" s="493" t="s">
        <v>59</v>
      </c>
      <c r="L5" s="493" t="s">
        <v>60</v>
      </c>
      <c r="M5" s="488"/>
      <c r="N5" s="491"/>
      <c r="O5" s="492"/>
      <c r="P5" s="491"/>
      <c r="Q5" s="492"/>
      <c r="R5" s="491"/>
      <c r="S5" s="500"/>
      <c r="T5" s="492"/>
    </row>
    <row r="6" spans="1:20" s="8" customFormat="1" ht="16.5" customHeight="1">
      <c r="A6" s="497"/>
      <c r="B6" s="498"/>
      <c r="C6" s="488"/>
      <c r="D6" s="488"/>
      <c r="E6" s="488"/>
      <c r="F6" s="488"/>
      <c r="G6" s="488"/>
      <c r="H6" s="488"/>
      <c r="I6" s="488"/>
      <c r="J6" s="488"/>
      <c r="K6" s="493"/>
      <c r="L6" s="493"/>
      <c r="M6" s="488"/>
      <c r="N6" s="6">
        <v>7</v>
      </c>
      <c r="O6" s="3">
        <v>8.9</v>
      </c>
      <c r="P6" s="6">
        <v>10</v>
      </c>
      <c r="Q6" s="4">
        <v>11.12</v>
      </c>
      <c r="R6" s="3">
        <v>13</v>
      </c>
      <c r="S6" s="3">
        <v>14</v>
      </c>
      <c r="T6" s="3">
        <v>15</v>
      </c>
    </row>
    <row r="7" spans="1:20" s="8" customFormat="1" ht="21.75" customHeight="1">
      <c r="A7" s="497"/>
      <c r="B7" s="498"/>
      <c r="C7" s="488"/>
      <c r="D7" s="488"/>
      <c r="E7" s="488"/>
      <c r="F7" s="488"/>
      <c r="G7" s="488"/>
      <c r="H7" s="488"/>
      <c r="I7" s="488"/>
      <c r="J7" s="488"/>
      <c r="K7" s="493"/>
      <c r="L7" s="493"/>
      <c r="M7" s="488"/>
      <c r="N7" s="494"/>
      <c r="O7" s="494"/>
      <c r="P7" s="494"/>
      <c r="Q7" s="494"/>
      <c r="R7" s="494"/>
      <c r="S7" s="494"/>
      <c r="T7" s="494"/>
    </row>
    <row r="8" spans="1:20" s="8" customFormat="1" ht="21.75" customHeight="1">
      <c r="A8" s="497"/>
      <c r="B8" s="498"/>
      <c r="C8" s="488"/>
      <c r="D8" s="488"/>
      <c r="E8" s="488"/>
      <c r="F8" s="488"/>
      <c r="G8" s="488"/>
      <c r="H8" s="488"/>
      <c r="I8" s="488"/>
      <c r="J8" s="488"/>
      <c r="K8" s="493"/>
      <c r="L8" s="493"/>
      <c r="M8" s="488"/>
      <c r="N8" s="6"/>
      <c r="O8" s="6"/>
      <c r="P8" s="6"/>
      <c r="Q8" s="6"/>
      <c r="R8" s="6"/>
      <c r="S8" s="6"/>
      <c r="T8" s="6"/>
    </row>
    <row r="9" spans="1:20" s="8" customFormat="1" ht="15.75">
      <c r="A9" s="4">
        <v>1</v>
      </c>
      <c r="B9" s="10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8" customFormat="1" ht="24" customHeight="1">
      <c r="A10" s="4"/>
      <c r="B10" s="501" t="s">
        <v>154</v>
      </c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</row>
    <row r="11" spans="1:20" s="8" customFormat="1" ht="22.5" customHeight="1">
      <c r="A11" s="4"/>
      <c r="B11" s="475" t="s">
        <v>159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</row>
    <row r="12" spans="1:20" s="8" customFormat="1" ht="30" customHeight="1">
      <c r="A12" s="4">
        <v>1</v>
      </c>
      <c r="B12" s="40" t="s">
        <v>73</v>
      </c>
      <c r="C12" s="33"/>
      <c r="D12" s="34"/>
      <c r="E12" s="34"/>
      <c r="F12" s="5"/>
      <c r="G12" s="35">
        <v>6</v>
      </c>
      <c r="H12" s="38">
        <f aca="true" t="shared" si="0" ref="H12:H21">G12*36</f>
        <v>216</v>
      </c>
      <c r="I12" s="14"/>
      <c r="J12" s="39"/>
      <c r="K12" s="80"/>
      <c r="L12" s="39"/>
      <c r="M12" s="31"/>
      <c r="N12" s="37"/>
      <c r="O12" s="81"/>
      <c r="P12" s="82"/>
      <c r="Q12" s="82"/>
      <c r="R12" s="82"/>
      <c r="S12" s="82"/>
      <c r="T12" s="82"/>
    </row>
    <row r="13" spans="1:20" s="8" customFormat="1" ht="18" customHeight="1">
      <c r="A13" s="3" t="s">
        <v>81</v>
      </c>
      <c r="B13" s="32" t="s">
        <v>71</v>
      </c>
      <c r="C13" s="1"/>
      <c r="D13" s="2"/>
      <c r="E13" s="2"/>
      <c r="F13" s="5"/>
      <c r="G13" s="35">
        <v>3</v>
      </c>
      <c r="H13" s="38">
        <f t="shared" si="0"/>
        <v>108</v>
      </c>
      <c r="I13" s="14"/>
      <c r="J13" s="80"/>
      <c r="K13" s="80"/>
      <c r="L13" s="80"/>
      <c r="M13" s="31"/>
      <c r="N13" s="36"/>
      <c r="O13" s="3"/>
      <c r="P13" s="82"/>
      <c r="Q13" s="82"/>
      <c r="R13" s="82"/>
      <c r="S13" s="82"/>
      <c r="T13" s="82"/>
    </row>
    <row r="14" spans="1:20" s="8" customFormat="1" ht="18" customHeight="1">
      <c r="A14" s="84" t="s">
        <v>82</v>
      </c>
      <c r="B14" s="85" t="s">
        <v>72</v>
      </c>
      <c r="C14" s="86">
        <v>9</v>
      </c>
      <c r="D14" s="87"/>
      <c r="E14" s="87"/>
      <c r="F14" s="88"/>
      <c r="G14" s="89">
        <v>3</v>
      </c>
      <c r="H14" s="90">
        <f t="shared" si="0"/>
        <v>108</v>
      </c>
      <c r="I14" s="91">
        <v>6</v>
      </c>
      <c r="J14" s="92"/>
      <c r="K14" s="93"/>
      <c r="L14" s="92" t="s">
        <v>234</v>
      </c>
      <c r="M14" s="91">
        <f>H14-I14</f>
        <v>102</v>
      </c>
      <c r="N14" s="94"/>
      <c r="O14" s="84" t="s">
        <v>234</v>
      </c>
      <c r="P14" s="95"/>
      <c r="Q14" s="95"/>
      <c r="R14" s="95"/>
      <c r="S14" s="95"/>
      <c r="T14" s="95"/>
    </row>
    <row r="15" spans="1:20" s="8" customFormat="1" ht="18" customHeight="1">
      <c r="A15" s="84" t="s">
        <v>83</v>
      </c>
      <c r="B15" s="96" t="s">
        <v>221</v>
      </c>
      <c r="C15" s="86"/>
      <c r="D15" s="86"/>
      <c r="E15" s="86"/>
      <c r="F15" s="97"/>
      <c r="G15" s="98">
        <v>3.5</v>
      </c>
      <c r="H15" s="99">
        <f t="shared" si="0"/>
        <v>126</v>
      </c>
      <c r="I15" s="100"/>
      <c r="J15" s="101"/>
      <c r="K15" s="87"/>
      <c r="L15" s="87"/>
      <c r="M15" s="100"/>
      <c r="N15" s="94"/>
      <c r="O15" s="95"/>
      <c r="P15" s="95"/>
      <c r="Q15" s="95"/>
      <c r="R15" s="95"/>
      <c r="S15" s="95"/>
      <c r="T15" s="95"/>
    </row>
    <row r="16" spans="1:20" s="8" customFormat="1" ht="18" customHeight="1">
      <c r="A16" s="84" t="s">
        <v>86</v>
      </c>
      <c r="B16" s="96" t="s">
        <v>222</v>
      </c>
      <c r="C16" s="86"/>
      <c r="D16" s="102">
        <v>9</v>
      </c>
      <c r="E16" s="86"/>
      <c r="F16" s="97"/>
      <c r="G16" s="98">
        <v>2</v>
      </c>
      <c r="H16" s="99">
        <f t="shared" si="0"/>
        <v>72</v>
      </c>
      <c r="I16" s="100">
        <v>4</v>
      </c>
      <c r="J16" s="101"/>
      <c r="K16" s="87"/>
      <c r="L16" s="87"/>
      <c r="M16" s="103">
        <v>68</v>
      </c>
      <c r="N16" s="104"/>
      <c r="O16" s="84" t="s">
        <v>57</v>
      </c>
      <c r="P16" s="95"/>
      <c r="Q16" s="95"/>
      <c r="R16" s="95"/>
      <c r="S16" s="95"/>
      <c r="T16" s="95"/>
    </row>
    <row r="17" spans="1:20" s="8" customFormat="1" ht="18" customHeight="1">
      <c r="A17" s="84" t="s">
        <v>57</v>
      </c>
      <c r="B17" s="96" t="s">
        <v>113</v>
      </c>
      <c r="C17" s="86"/>
      <c r="D17" s="86"/>
      <c r="E17" s="86"/>
      <c r="F17" s="105"/>
      <c r="G17" s="98">
        <v>2</v>
      </c>
      <c r="H17" s="86">
        <f t="shared" si="0"/>
        <v>72</v>
      </c>
      <c r="I17" s="100"/>
      <c r="J17" s="106"/>
      <c r="K17" s="106"/>
      <c r="L17" s="106"/>
      <c r="M17" s="107"/>
      <c r="N17" s="87"/>
      <c r="O17" s="87"/>
      <c r="P17" s="95"/>
      <c r="Q17" s="95"/>
      <c r="R17" s="95"/>
      <c r="S17" s="95"/>
      <c r="T17" s="95"/>
    </row>
    <row r="18" spans="1:20" s="8" customFormat="1" ht="18" customHeight="1">
      <c r="A18" s="84" t="s">
        <v>89</v>
      </c>
      <c r="B18" s="85" t="s">
        <v>71</v>
      </c>
      <c r="C18" s="86"/>
      <c r="D18" s="86"/>
      <c r="E18" s="86"/>
      <c r="F18" s="105"/>
      <c r="G18" s="108">
        <v>1</v>
      </c>
      <c r="H18" s="86">
        <f t="shared" si="0"/>
        <v>36</v>
      </c>
      <c r="I18" s="100"/>
      <c r="J18" s="109"/>
      <c r="K18" s="110"/>
      <c r="L18" s="110"/>
      <c r="M18" s="111"/>
      <c r="N18" s="94"/>
      <c r="O18" s="84"/>
      <c r="P18" s="95"/>
      <c r="Q18" s="95"/>
      <c r="R18" s="95"/>
      <c r="S18" s="95"/>
      <c r="T18" s="95"/>
    </row>
    <row r="19" spans="1:20" s="8" customFormat="1" ht="18" customHeight="1">
      <c r="A19" s="84" t="s">
        <v>90</v>
      </c>
      <c r="B19" s="85" t="s">
        <v>72</v>
      </c>
      <c r="C19" s="86"/>
      <c r="D19" s="86">
        <v>9</v>
      </c>
      <c r="E19" s="86"/>
      <c r="F19" s="105"/>
      <c r="G19" s="89">
        <v>1</v>
      </c>
      <c r="H19" s="102">
        <f t="shared" si="0"/>
        <v>36</v>
      </c>
      <c r="I19" s="91">
        <v>4</v>
      </c>
      <c r="J19" s="92" t="s">
        <v>235</v>
      </c>
      <c r="K19" s="92"/>
      <c r="L19" s="92"/>
      <c r="M19" s="91">
        <f>H19-I19</f>
        <v>32</v>
      </c>
      <c r="N19" s="94"/>
      <c r="O19" s="84" t="s">
        <v>235</v>
      </c>
      <c r="P19" s="95"/>
      <c r="Q19" s="95"/>
      <c r="R19" s="95"/>
      <c r="S19" s="95"/>
      <c r="T19" s="95"/>
    </row>
    <row r="20" spans="1:20" s="8" customFormat="1" ht="30.75" customHeight="1">
      <c r="A20" s="84" t="s">
        <v>91</v>
      </c>
      <c r="B20" s="96" t="s">
        <v>223</v>
      </c>
      <c r="C20" s="86"/>
      <c r="D20" s="86"/>
      <c r="E20" s="86"/>
      <c r="F20" s="97"/>
      <c r="G20" s="98">
        <v>3</v>
      </c>
      <c r="H20" s="99">
        <f t="shared" si="0"/>
        <v>108</v>
      </c>
      <c r="I20" s="100"/>
      <c r="J20" s="87"/>
      <c r="K20" s="87"/>
      <c r="L20" s="87"/>
      <c r="M20" s="91"/>
      <c r="N20" s="94"/>
      <c r="O20" s="95"/>
      <c r="P20" s="95"/>
      <c r="Q20" s="95"/>
      <c r="R20" s="95"/>
      <c r="S20" s="95"/>
      <c r="T20" s="95"/>
    </row>
    <row r="21" spans="1:20" s="8" customFormat="1" ht="17.25" customHeight="1">
      <c r="A21" s="84" t="s">
        <v>56</v>
      </c>
      <c r="B21" s="96" t="s">
        <v>224</v>
      </c>
      <c r="C21" s="102">
        <v>7</v>
      </c>
      <c r="D21" s="102"/>
      <c r="E21" s="86"/>
      <c r="F21" s="105"/>
      <c r="G21" s="98">
        <v>3.5</v>
      </c>
      <c r="H21" s="99">
        <f t="shared" si="0"/>
        <v>126</v>
      </c>
      <c r="I21" s="100">
        <v>6</v>
      </c>
      <c r="J21" s="101" t="s">
        <v>56</v>
      </c>
      <c r="K21" s="87"/>
      <c r="L21" s="87"/>
      <c r="M21" s="91">
        <f>H21-I21</f>
        <v>120</v>
      </c>
      <c r="N21" s="104">
        <v>6</v>
      </c>
      <c r="O21" s="95"/>
      <c r="P21" s="95"/>
      <c r="Q21" s="95"/>
      <c r="R21" s="95"/>
      <c r="S21" s="95"/>
      <c r="T21" s="95"/>
    </row>
    <row r="22" spans="1:20" s="8" customFormat="1" ht="15.75" customHeight="1">
      <c r="A22" s="447" t="s">
        <v>35</v>
      </c>
      <c r="B22" s="447"/>
      <c r="C22" s="86"/>
      <c r="D22" s="86"/>
      <c r="E22" s="86"/>
      <c r="F22" s="105"/>
      <c r="G22" s="113">
        <f>SUM(G15,G20,G16,G21,G12,G17)</f>
        <v>20</v>
      </c>
      <c r="H22" s="114">
        <f>G22*36</f>
        <v>720</v>
      </c>
      <c r="I22" s="107"/>
      <c r="J22" s="106"/>
      <c r="K22" s="106"/>
      <c r="L22" s="106"/>
      <c r="M22" s="107"/>
      <c r="N22" s="87"/>
      <c r="O22" s="95"/>
      <c r="P22" s="95"/>
      <c r="Q22" s="95"/>
      <c r="R22" s="95"/>
      <c r="S22" s="95"/>
      <c r="T22" s="95"/>
    </row>
    <row r="23" spans="1:20" s="8" customFormat="1" ht="15.75" customHeight="1">
      <c r="A23" s="84"/>
      <c r="B23" s="115" t="s">
        <v>111</v>
      </c>
      <c r="C23" s="86"/>
      <c r="D23" s="86"/>
      <c r="E23" s="86"/>
      <c r="F23" s="105"/>
      <c r="G23" s="113">
        <f>SUM(G15,G16,G13,G18,G20:G21)</f>
        <v>16</v>
      </c>
      <c r="H23" s="116">
        <f>G23*36</f>
        <v>576</v>
      </c>
      <c r="I23" s="117"/>
      <c r="J23" s="118"/>
      <c r="K23" s="119"/>
      <c r="L23" s="118"/>
      <c r="M23" s="120"/>
      <c r="N23" s="94"/>
      <c r="O23" s="95"/>
      <c r="P23" s="95"/>
      <c r="Q23" s="95"/>
      <c r="R23" s="95"/>
      <c r="S23" s="95"/>
      <c r="T23" s="95"/>
    </row>
    <row r="24" spans="1:20" s="8" customFormat="1" ht="15.75" customHeight="1">
      <c r="A24" s="121"/>
      <c r="B24" s="115" t="s">
        <v>112</v>
      </c>
      <c r="C24" s="86"/>
      <c r="D24" s="87"/>
      <c r="E24" s="87"/>
      <c r="F24" s="105"/>
      <c r="G24" s="113">
        <f>SUM(G14,G19)</f>
        <v>4</v>
      </c>
      <c r="H24" s="102">
        <f>G24*36</f>
        <v>144</v>
      </c>
      <c r="I24" s="92">
        <f>SUM(I12:I21)</f>
        <v>20</v>
      </c>
      <c r="J24" s="122">
        <v>4</v>
      </c>
      <c r="K24" s="92">
        <f>SUM(K12:K21)</f>
        <v>0</v>
      </c>
      <c r="L24" s="122">
        <v>6</v>
      </c>
      <c r="M24" s="102">
        <f>SUM(M14:M21)</f>
        <v>322</v>
      </c>
      <c r="N24" s="122">
        <v>6</v>
      </c>
      <c r="O24" s="122" t="s">
        <v>245</v>
      </c>
      <c r="P24" s="92">
        <f>SUM(P14:P21)</f>
        <v>0</v>
      </c>
      <c r="Q24" s="92">
        <f>SUM(Q14:Q21)</f>
        <v>0</v>
      </c>
      <c r="R24" s="92">
        <f>SUM(R14:R21)</f>
        <v>0</v>
      </c>
      <c r="S24" s="92">
        <f>SUM(S14:S21)</f>
        <v>0</v>
      </c>
      <c r="T24" s="95"/>
    </row>
    <row r="25" spans="1:20" s="8" customFormat="1" ht="14.25" customHeight="1">
      <c r="A25" s="485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7"/>
    </row>
    <row r="26" spans="1:20" s="8" customFormat="1" ht="22.5" customHeight="1">
      <c r="A26" s="502" t="s">
        <v>160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4"/>
    </row>
    <row r="27" spans="1:20" s="8" customFormat="1" ht="15.75" customHeight="1">
      <c r="A27" s="84" t="s">
        <v>94</v>
      </c>
      <c r="B27" s="96" t="s">
        <v>225</v>
      </c>
      <c r="C27" s="123"/>
      <c r="D27" s="123"/>
      <c r="E27" s="123"/>
      <c r="F27" s="124"/>
      <c r="G27" s="125">
        <v>2</v>
      </c>
      <c r="H27" s="99">
        <f aca="true" t="shared" si="1" ref="H27:H52">G27*36</f>
        <v>72</v>
      </c>
      <c r="I27" s="126"/>
      <c r="J27" s="127"/>
      <c r="K27" s="87"/>
      <c r="L27" s="127"/>
      <c r="M27" s="103"/>
      <c r="N27" s="128"/>
      <c r="O27" s="95"/>
      <c r="P27" s="95"/>
      <c r="Q27" s="95"/>
      <c r="R27" s="95"/>
      <c r="S27" s="95"/>
      <c r="T27" s="84"/>
    </row>
    <row r="28" spans="1:20" s="8" customFormat="1" ht="18" customHeight="1">
      <c r="A28" s="101" t="s">
        <v>83</v>
      </c>
      <c r="B28" s="129" t="s">
        <v>115</v>
      </c>
      <c r="C28" s="123"/>
      <c r="D28" s="130"/>
      <c r="E28" s="130"/>
      <c r="F28" s="124"/>
      <c r="G28" s="131">
        <v>7</v>
      </c>
      <c r="H28" s="99">
        <f t="shared" si="1"/>
        <v>252</v>
      </c>
      <c r="I28" s="132"/>
      <c r="J28" s="130"/>
      <c r="K28" s="87"/>
      <c r="L28" s="130"/>
      <c r="M28" s="103"/>
      <c r="N28" s="128"/>
      <c r="O28" s="84"/>
      <c r="P28" s="95"/>
      <c r="Q28" s="95"/>
      <c r="R28" s="95"/>
      <c r="S28" s="95"/>
      <c r="T28" s="84"/>
    </row>
    <row r="29" spans="1:20" s="8" customFormat="1" ht="15.75" customHeight="1">
      <c r="A29" s="101" t="s">
        <v>84</v>
      </c>
      <c r="B29" s="85" t="s">
        <v>71</v>
      </c>
      <c r="C29" s="123"/>
      <c r="D29" s="130"/>
      <c r="E29" s="130"/>
      <c r="F29" s="124"/>
      <c r="G29" s="131">
        <v>2.5</v>
      </c>
      <c r="H29" s="99">
        <f t="shared" si="1"/>
        <v>90</v>
      </c>
      <c r="I29" s="132"/>
      <c r="J29" s="130"/>
      <c r="K29" s="87"/>
      <c r="L29" s="130"/>
      <c r="M29" s="103"/>
      <c r="N29" s="128"/>
      <c r="O29" s="133"/>
      <c r="P29" s="95"/>
      <c r="Q29" s="95"/>
      <c r="R29" s="95"/>
      <c r="S29" s="95"/>
      <c r="T29" s="84"/>
    </row>
    <row r="30" spans="1:20" s="8" customFormat="1" ht="15.75" customHeight="1">
      <c r="A30" s="101" t="s">
        <v>85</v>
      </c>
      <c r="B30" s="85" t="s">
        <v>72</v>
      </c>
      <c r="C30" s="123"/>
      <c r="D30" s="130"/>
      <c r="E30" s="130"/>
      <c r="F30" s="124"/>
      <c r="G30" s="131">
        <v>4.5</v>
      </c>
      <c r="H30" s="99">
        <f t="shared" si="1"/>
        <v>162</v>
      </c>
      <c r="I30" s="103">
        <v>18</v>
      </c>
      <c r="J30" s="130" t="s">
        <v>56</v>
      </c>
      <c r="K30" s="123">
        <v>12</v>
      </c>
      <c r="L30" s="106"/>
      <c r="M30" s="103">
        <f>H30-I30</f>
        <v>144</v>
      </c>
      <c r="N30" s="106"/>
      <c r="O30" s="106"/>
      <c r="P30" s="95"/>
      <c r="Q30" s="95"/>
      <c r="R30" s="95"/>
      <c r="S30" s="95"/>
      <c r="T30" s="84"/>
    </row>
    <row r="31" spans="1:20" s="8" customFormat="1" ht="15.75" customHeight="1">
      <c r="A31" s="101"/>
      <c r="B31" s="85" t="s">
        <v>72</v>
      </c>
      <c r="C31" s="123"/>
      <c r="D31" s="130" t="s">
        <v>42</v>
      </c>
      <c r="E31" s="130"/>
      <c r="F31" s="124"/>
      <c r="G31" s="131">
        <v>2</v>
      </c>
      <c r="H31" s="99">
        <f t="shared" si="1"/>
        <v>72</v>
      </c>
      <c r="I31" s="103">
        <v>6</v>
      </c>
      <c r="J31" s="87" t="s">
        <v>236</v>
      </c>
      <c r="K31" s="87" t="s">
        <v>235</v>
      </c>
      <c r="L31" s="106"/>
      <c r="M31" s="103">
        <f>H31-I31</f>
        <v>66</v>
      </c>
      <c r="N31" s="87" t="s">
        <v>234</v>
      </c>
      <c r="O31" s="106"/>
      <c r="P31" s="95"/>
      <c r="Q31" s="95"/>
      <c r="R31" s="95"/>
      <c r="S31" s="95"/>
      <c r="T31" s="84"/>
    </row>
    <row r="32" spans="1:20" s="8" customFormat="1" ht="15.75" customHeight="1">
      <c r="A32" s="101"/>
      <c r="B32" s="85" t="s">
        <v>72</v>
      </c>
      <c r="C32" s="123">
        <v>9</v>
      </c>
      <c r="D32" s="130"/>
      <c r="E32" s="130"/>
      <c r="F32" s="124"/>
      <c r="G32" s="131">
        <v>2.5</v>
      </c>
      <c r="H32" s="99">
        <f t="shared" si="1"/>
        <v>90</v>
      </c>
      <c r="I32" s="103">
        <v>12</v>
      </c>
      <c r="J32" s="87" t="s">
        <v>244</v>
      </c>
      <c r="K32" s="87" t="s">
        <v>48</v>
      </c>
      <c r="L32" s="106"/>
      <c r="M32" s="103">
        <f>H32-I32</f>
        <v>78</v>
      </c>
      <c r="N32" s="128"/>
      <c r="O32" s="84" t="s">
        <v>239</v>
      </c>
      <c r="P32" s="95"/>
      <c r="Q32" s="95"/>
      <c r="R32" s="95"/>
      <c r="S32" s="95"/>
      <c r="T32" s="84"/>
    </row>
    <row r="33" spans="1:20" s="8" customFormat="1" ht="15.75" customHeight="1">
      <c r="A33" s="101" t="s">
        <v>86</v>
      </c>
      <c r="B33" s="129" t="s">
        <v>75</v>
      </c>
      <c r="C33" s="130"/>
      <c r="D33" s="130"/>
      <c r="E33" s="130"/>
      <c r="F33" s="124"/>
      <c r="G33" s="131">
        <v>17.5</v>
      </c>
      <c r="H33" s="99">
        <f t="shared" si="1"/>
        <v>630</v>
      </c>
      <c r="I33" s="132"/>
      <c r="J33" s="130"/>
      <c r="K33" s="106"/>
      <c r="L33" s="130"/>
      <c r="M33" s="103"/>
      <c r="N33" s="128"/>
      <c r="O33" s="84"/>
      <c r="P33" s="95"/>
      <c r="Q33" s="95"/>
      <c r="R33" s="95"/>
      <c r="S33" s="95"/>
      <c r="T33" s="84"/>
    </row>
    <row r="34" spans="1:20" s="8" customFormat="1" ht="15.75" customHeight="1">
      <c r="A34" s="484" t="s">
        <v>87</v>
      </c>
      <c r="B34" s="135" t="s">
        <v>149</v>
      </c>
      <c r="C34" s="130"/>
      <c r="D34" s="130"/>
      <c r="E34" s="130"/>
      <c r="F34" s="124"/>
      <c r="G34" s="131">
        <v>13.5</v>
      </c>
      <c r="H34" s="99">
        <f t="shared" si="1"/>
        <v>486</v>
      </c>
      <c r="I34" s="132"/>
      <c r="J34" s="130"/>
      <c r="K34" s="106"/>
      <c r="L34" s="130"/>
      <c r="M34" s="103"/>
      <c r="N34" s="128"/>
      <c r="O34" s="84"/>
      <c r="P34" s="95"/>
      <c r="Q34" s="95"/>
      <c r="R34" s="95"/>
      <c r="S34" s="95"/>
      <c r="T34" s="84"/>
    </row>
    <row r="35" spans="1:20" s="8" customFormat="1" ht="15.75" customHeight="1">
      <c r="A35" s="451"/>
      <c r="B35" s="85" t="s">
        <v>71</v>
      </c>
      <c r="C35" s="130"/>
      <c r="D35" s="130"/>
      <c r="E35" s="130"/>
      <c r="F35" s="124"/>
      <c r="G35" s="131">
        <v>4</v>
      </c>
      <c r="H35" s="99">
        <f t="shared" si="1"/>
        <v>144</v>
      </c>
      <c r="I35" s="132"/>
      <c r="J35" s="130"/>
      <c r="K35" s="87"/>
      <c r="L35" s="130"/>
      <c r="M35" s="103"/>
      <c r="N35" s="87"/>
      <c r="O35" s="84"/>
      <c r="P35" s="95"/>
      <c r="Q35" s="95"/>
      <c r="R35" s="95"/>
      <c r="S35" s="95"/>
      <c r="T35" s="84"/>
    </row>
    <row r="36" spans="1:20" s="8" customFormat="1" ht="15.75" customHeight="1">
      <c r="A36" s="451"/>
      <c r="B36" s="85" t="s">
        <v>72</v>
      </c>
      <c r="C36" s="130"/>
      <c r="D36" s="130"/>
      <c r="E36" s="130"/>
      <c r="F36" s="124"/>
      <c r="G36" s="131">
        <v>9.5</v>
      </c>
      <c r="H36" s="99">
        <f t="shared" si="1"/>
        <v>342</v>
      </c>
      <c r="I36" s="103">
        <f>SUM(J36:L36)</f>
        <v>36</v>
      </c>
      <c r="J36" s="130">
        <v>24</v>
      </c>
      <c r="K36" s="87"/>
      <c r="L36" s="123">
        <v>12</v>
      </c>
      <c r="M36" s="103">
        <f>H36-I36</f>
        <v>306</v>
      </c>
      <c r="N36" s="106"/>
      <c r="O36" s="106"/>
      <c r="P36" s="95"/>
      <c r="Q36" s="95"/>
      <c r="R36" s="95"/>
      <c r="S36" s="95"/>
      <c r="T36" s="84"/>
    </row>
    <row r="37" spans="1:20" s="8" customFormat="1" ht="15.75" customHeight="1">
      <c r="A37" s="451"/>
      <c r="B37" s="85" t="s">
        <v>116</v>
      </c>
      <c r="C37" s="130" t="s">
        <v>42</v>
      </c>
      <c r="D37" s="130"/>
      <c r="E37" s="130"/>
      <c r="F37" s="124"/>
      <c r="G37" s="131">
        <v>4.5</v>
      </c>
      <c r="H37" s="99">
        <f t="shared" si="1"/>
        <v>162</v>
      </c>
      <c r="I37" s="103">
        <v>18</v>
      </c>
      <c r="J37" s="130" t="s">
        <v>49</v>
      </c>
      <c r="K37" s="87"/>
      <c r="L37" s="130" t="s">
        <v>237</v>
      </c>
      <c r="M37" s="103">
        <f>H37-I37</f>
        <v>144</v>
      </c>
      <c r="N37" s="87" t="s">
        <v>238</v>
      </c>
      <c r="O37" s="84"/>
      <c r="P37" s="95"/>
      <c r="Q37" s="95"/>
      <c r="R37" s="95"/>
      <c r="S37" s="95"/>
      <c r="T37" s="84"/>
    </row>
    <row r="38" spans="1:20" s="8" customFormat="1" ht="15.75" customHeight="1">
      <c r="A38" s="454"/>
      <c r="B38" s="85" t="s">
        <v>116</v>
      </c>
      <c r="C38" s="136" t="s">
        <v>45</v>
      </c>
      <c r="D38" s="136"/>
      <c r="E38" s="136"/>
      <c r="F38" s="137"/>
      <c r="G38" s="139">
        <v>5</v>
      </c>
      <c r="H38" s="252">
        <f t="shared" si="1"/>
        <v>180</v>
      </c>
      <c r="I38" s="103">
        <v>18</v>
      </c>
      <c r="J38" s="136" t="s">
        <v>49</v>
      </c>
      <c r="K38" s="119"/>
      <c r="L38" s="136" t="s">
        <v>237</v>
      </c>
      <c r="M38" s="120">
        <f>H38-I38</f>
        <v>162</v>
      </c>
      <c r="N38" s="128"/>
      <c r="O38" s="133" t="s">
        <v>238</v>
      </c>
      <c r="P38" s="138"/>
      <c r="Q38" s="95"/>
      <c r="R38" s="95"/>
      <c r="S38" s="95"/>
      <c r="T38" s="84"/>
    </row>
    <row r="39" spans="1:20" s="8" customFormat="1" ht="15.75" customHeight="1">
      <c r="A39" s="479" t="s">
        <v>88</v>
      </c>
      <c r="B39" s="129" t="s">
        <v>150</v>
      </c>
      <c r="C39" s="121"/>
      <c r="D39" s="121"/>
      <c r="E39" s="121"/>
      <c r="F39" s="121"/>
      <c r="G39" s="139">
        <v>4</v>
      </c>
      <c r="H39" s="140">
        <f t="shared" si="1"/>
        <v>144</v>
      </c>
      <c r="I39" s="107"/>
      <c r="J39" s="106"/>
      <c r="K39" s="106"/>
      <c r="L39" s="106"/>
      <c r="M39" s="107"/>
      <c r="N39" s="106"/>
      <c r="O39" s="106"/>
      <c r="P39" s="106"/>
      <c r="Q39" s="95"/>
      <c r="R39" s="95"/>
      <c r="S39" s="95"/>
      <c r="T39" s="84"/>
    </row>
    <row r="40" spans="1:20" s="8" customFormat="1" ht="15.75" customHeight="1">
      <c r="A40" s="512"/>
      <c r="B40" s="85" t="s">
        <v>71</v>
      </c>
      <c r="C40" s="121"/>
      <c r="D40" s="121"/>
      <c r="E40" s="121"/>
      <c r="F40" s="121"/>
      <c r="G40" s="131">
        <v>1</v>
      </c>
      <c r="H40" s="141">
        <f t="shared" si="1"/>
        <v>36</v>
      </c>
      <c r="I40" s="107"/>
      <c r="J40" s="106"/>
      <c r="K40" s="106"/>
      <c r="L40" s="106"/>
      <c r="M40" s="107"/>
      <c r="N40" s="106"/>
      <c r="O40" s="106"/>
      <c r="P40" s="106"/>
      <c r="Q40" s="95"/>
      <c r="R40" s="95"/>
      <c r="S40" s="95"/>
      <c r="T40" s="84"/>
    </row>
    <row r="41" spans="1:20" s="8" customFormat="1" ht="15.75" customHeight="1">
      <c r="A41" s="513"/>
      <c r="B41" s="85" t="s">
        <v>72</v>
      </c>
      <c r="C41" s="142"/>
      <c r="D41" s="143" t="s">
        <v>45</v>
      </c>
      <c r="E41" s="143"/>
      <c r="F41" s="144"/>
      <c r="G41" s="182">
        <v>3</v>
      </c>
      <c r="H41" s="253">
        <f t="shared" si="1"/>
        <v>108</v>
      </c>
      <c r="I41" s="103">
        <v>12</v>
      </c>
      <c r="J41" s="143" t="s">
        <v>48</v>
      </c>
      <c r="K41" s="110"/>
      <c r="L41" s="110" t="s">
        <v>244</v>
      </c>
      <c r="M41" s="111">
        <f>H41-I41</f>
        <v>96</v>
      </c>
      <c r="N41" s="145"/>
      <c r="O41" s="146" t="s">
        <v>239</v>
      </c>
      <c r="P41" s="147"/>
      <c r="Q41" s="95"/>
      <c r="R41" s="95"/>
      <c r="S41" s="95"/>
      <c r="T41" s="84"/>
    </row>
    <row r="42" spans="1:20" s="8" customFormat="1" ht="15.75" customHeight="1">
      <c r="A42" s="101" t="s">
        <v>57</v>
      </c>
      <c r="B42" s="129" t="s">
        <v>74</v>
      </c>
      <c r="C42" s="130"/>
      <c r="D42" s="130"/>
      <c r="E42" s="130"/>
      <c r="F42" s="124"/>
      <c r="G42" s="131">
        <v>12</v>
      </c>
      <c r="H42" s="99">
        <f t="shared" si="1"/>
        <v>432</v>
      </c>
      <c r="I42" s="132"/>
      <c r="J42" s="130"/>
      <c r="K42" s="106"/>
      <c r="L42" s="130"/>
      <c r="M42" s="103"/>
      <c r="N42" s="128"/>
      <c r="O42" s="84"/>
      <c r="P42" s="95"/>
      <c r="Q42" s="95"/>
      <c r="R42" s="95"/>
      <c r="S42" s="95"/>
      <c r="T42" s="84"/>
    </row>
    <row r="43" spans="1:20" s="8" customFormat="1" ht="15.75" customHeight="1">
      <c r="A43" s="101" t="s">
        <v>89</v>
      </c>
      <c r="B43" s="85" t="s">
        <v>71</v>
      </c>
      <c r="C43" s="130"/>
      <c r="D43" s="130"/>
      <c r="E43" s="130"/>
      <c r="F43" s="124"/>
      <c r="G43" s="131">
        <v>5.5</v>
      </c>
      <c r="H43" s="99">
        <f t="shared" si="1"/>
        <v>198</v>
      </c>
      <c r="I43" s="132"/>
      <c r="J43" s="130"/>
      <c r="K43" s="87"/>
      <c r="L43" s="130"/>
      <c r="M43" s="103"/>
      <c r="N43" s="87"/>
      <c r="O43" s="84"/>
      <c r="P43" s="95"/>
      <c r="Q43" s="95"/>
      <c r="R43" s="95"/>
      <c r="S43" s="95"/>
      <c r="T43" s="84"/>
    </row>
    <row r="44" spans="1:20" s="8" customFormat="1" ht="15.75" customHeight="1">
      <c r="A44" s="101" t="s">
        <v>90</v>
      </c>
      <c r="B44" s="85" t="s">
        <v>72</v>
      </c>
      <c r="C44" s="130"/>
      <c r="D44" s="130"/>
      <c r="E44" s="130"/>
      <c r="F44" s="124"/>
      <c r="G44" s="131">
        <v>6.5</v>
      </c>
      <c r="H44" s="99">
        <f t="shared" si="1"/>
        <v>234</v>
      </c>
      <c r="I44" s="103">
        <f>SUM(J44:L44)</f>
        <v>36</v>
      </c>
      <c r="J44" s="130">
        <v>24</v>
      </c>
      <c r="K44" s="130">
        <v>12</v>
      </c>
      <c r="L44" s="130"/>
      <c r="M44" s="103">
        <f>H44-I44</f>
        <v>198</v>
      </c>
      <c r="N44" s="106"/>
      <c r="O44" s="106"/>
      <c r="P44" s="95"/>
      <c r="Q44" s="95"/>
      <c r="R44" s="95"/>
      <c r="S44" s="95"/>
      <c r="T44" s="84"/>
    </row>
    <row r="45" spans="1:20" s="8" customFormat="1" ht="15.75" customHeight="1">
      <c r="A45" s="101"/>
      <c r="B45" s="85" t="s">
        <v>72</v>
      </c>
      <c r="C45" s="130"/>
      <c r="D45" s="130" t="s">
        <v>42</v>
      </c>
      <c r="E45" s="130"/>
      <c r="F45" s="124"/>
      <c r="G45" s="131">
        <v>3.5</v>
      </c>
      <c r="H45" s="99">
        <f t="shared" si="1"/>
        <v>126</v>
      </c>
      <c r="I45" s="103">
        <v>18</v>
      </c>
      <c r="J45" s="130" t="s">
        <v>240</v>
      </c>
      <c r="K45" s="130" t="s">
        <v>227</v>
      </c>
      <c r="L45" s="130"/>
      <c r="M45" s="103">
        <f>H45-I45</f>
        <v>108</v>
      </c>
      <c r="N45" s="87" t="s">
        <v>238</v>
      </c>
      <c r="O45" s="84"/>
      <c r="P45" s="95"/>
      <c r="Q45" s="95"/>
      <c r="R45" s="95"/>
      <c r="S45" s="95"/>
      <c r="T45" s="84"/>
    </row>
    <row r="46" spans="1:20" s="8" customFormat="1" ht="15.75" customHeight="1">
      <c r="A46" s="101"/>
      <c r="B46" s="85" t="s">
        <v>72</v>
      </c>
      <c r="C46" s="130" t="s">
        <v>45</v>
      </c>
      <c r="D46" s="130"/>
      <c r="E46" s="130"/>
      <c r="F46" s="124"/>
      <c r="G46" s="131">
        <v>3</v>
      </c>
      <c r="H46" s="99">
        <f t="shared" si="1"/>
        <v>108</v>
      </c>
      <c r="I46" s="103">
        <v>18</v>
      </c>
      <c r="J46" s="130" t="s">
        <v>240</v>
      </c>
      <c r="K46" s="130" t="s">
        <v>227</v>
      </c>
      <c r="L46" s="130"/>
      <c r="M46" s="103">
        <f>H46-I46</f>
        <v>90</v>
      </c>
      <c r="N46" s="128"/>
      <c r="O46" s="84" t="s">
        <v>238</v>
      </c>
      <c r="P46" s="95"/>
      <c r="Q46" s="95"/>
      <c r="R46" s="95"/>
      <c r="S46" s="95"/>
      <c r="T46" s="84"/>
    </row>
    <row r="47" spans="1:20" s="8" customFormat="1" ht="15.75" customHeight="1">
      <c r="A47" s="101" t="s">
        <v>91</v>
      </c>
      <c r="B47" s="129" t="s">
        <v>76</v>
      </c>
      <c r="C47" s="123"/>
      <c r="D47" s="130"/>
      <c r="E47" s="130"/>
      <c r="F47" s="124"/>
      <c r="G47" s="131">
        <v>5</v>
      </c>
      <c r="H47" s="99">
        <f t="shared" si="1"/>
        <v>180</v>
      </c>
      <c r="I47" s="132"/>
      <c r="J47" s="130"/>
      <c r="K47" s="106"/>
      <c r="L47" s="130"/>
      <c r="M47" s="103"/>
      <c r="N47" s="128"/>
      <c r="O47" s="106"/>
      <c r="P47" s="95"/>
      <c r="Q47" s="95"/>
      <c r="R47" s="95"/>
      <c r="S47" s="95"/>
      <c r="T47" s="84"/>
    </row>
    <row r="48" spans="1:20" s="8" customFormat="1" ht="15.75" customHeight="1">
      <c r="A48" s="84" t="s">
        <v>92</v>
      </c>
      <c r="B48" s="85" t="s">
        <v>71</v>
      </c>
      <c r="C48" s="123"/>
      <c r="D48" s="130"/>
      <c r="E48" s="130"/>
      <c r="F48" s="124"/>
      <c r="G48" s="131">
        <v>2.5</v>
      </c>
      <c r="H48" s="99">
        <f t="shared" si="1"/>
        <v>90</v>
      </c>
      <c r="I48" s="132"/>
      <c r="J48" s="130"/>
      <c r="K48" s="87"/>
      <c r="L48" s="130"/>
      <c r="M48" s="103"/>
      <c r="N48" s="128"/>
      <c r="O48" s="84"/>
      <c r="P48" s="95"/>
      <c r="Q48" s="95"/>
      <c r="R48" s="95"/>
      <c r="S48" s="95"/>
      <c r="T48" s="84"/>
    </row>
    <row r="49" spans="1:20" s="8" customFormat="1" ht="15.75" customHeight="1">
      <c r="A49" s="84" t="s">
        <v>93</v>
      </c>
      <c r="B49" s="85" t="s">
        <v>72</v>
      </c>
      <c r="C49" s="123">
        <v>7</v>
      </c>
      <c r="D49" s="130"/>
      <c r="E49" s="130"/>
      <c r="F49" s="124"/>
      <c r="G49" s="131">
        <v>2.5</v>
      </c>
      <c r="H49" s="99">
        <f t="shared" si="1"/>
        <v>90</v>
      </c>
      <c r="I49" s="103">
        <v>6</v>
      </c>
      <c r="J49" s="130" t="s">
        <v>57</v>
      </c>
      <c r="K49" s="130"/>
      <c r="L49" s="130" t="s">
        <v>83</v>
      </c>
      <c r="M49" s="103">
        <f>H49-I49</f>
        <v>84</v>
      </c>
      <c r="N49" s="128" t="s">
        <v>234</v>
      </c>
      <c r="O49" s="84"/>
      <c r="P49" s="95"/>
      <c r="Q49" s="95"/>
      <c r="R49" s="95"/>
      <c r="S49" s="95"/>
      <c r="T49" s="84"/>
    </row>
    <row r="50" spans="1:20" s="8" customFormat="1" ht="15.75" customHeight="1">
      <c r="A50" s="448" t="s">
        <v>35</v>
      </c>
      <c r="B50" s="448"/>
      <c r="C50" s="116"/>
      <c r="D50" s="116"/>
      <c r="E50" s="116"/>
      <c r="F50" s="148"/>
      <c r="G50" s="254">
        <f>SUM(G27,G28,G33,G42,G47)</f>
        <v>43.5</v>
      </c>
      <c r="H50" s="255">
        <f t="shared" si="1"/>
        <v>1566</v>
      </c>
      <c r="I50" s="121"/>
      <c r="J50" s="106"/>
      <c r="K50" s="106"/>
      <c r="L50" s="106"/>
      <c r="M50" s="121"/>
      <c r="N50" s="106"/>
      <c r="O50" s="84"/>
      <c r="P50" s="95"/>
      <c r="Q50" s="95"/>
      <c r="R50" s="95"/>
      <c r="S50" s="95"/>
      <c r="T50" s="84"/>
    </row>
    <row r="51" spans="1:20" s="8" customFormat="1" ht="15.75" customHeight="1">
      <c r="A51" s="84"/>
      <c r="B51" s="115" t="s">
        <v>111</v>
      </c>
      <c r="C51" s="86"/>
      <c r="D51" s="86"/>
      <c r="E51" s="86"/>
      <c r="F51" s="105"/>
      <c r="G51" s="256">
        <f>SUM(G27,G29,G35,G43,G48,G40)</f>
        <v>17.5</v>
      </c>
      <c r="H51" s="99">
        <f t="shared" si="1"/>
        <v>630</v>
      </c>
      <c r="I51" s="153"/>
      <c r="J51" s="119"/>
      <c r="K51" s="119"/>
      <c r="L51" s="119"/>
      <c r="M51" s="150"/>
      <c r="N51" s="94"/>
      <c r="O51" s="84"/>
      <c r="P51" s="95"/>
      <c r="Q51" s="95"/>
      <c r="R51" s="95"/>
      <c r="S51" s="95"/>
      <c r="T51" s="84"/>
    </row>
    <row r="52" spans="1:20" s="8" customFormat="1" ht="15.75" customHeight="1">
      <c r="A52" s="151"/>
      <c r="B52" s="152" t="s">
        <v>112</v>
      </c>
      <c r="C52" s="153"/>
      <c r="D52" s="119"/>
      <c r="E52" s="119"/>
      <c r="F52" s="154"/>
      <c r="G52" s="257">
        <f>SUM(G30,G36,G44,G49,G41)</f>
        <v>26</v>
      </c>
      <c r="H52" s="252">
        <f t="shared" si="1"/>
        <v>936</v>
      </c>
      <c r="I52" s="258">
        <f>SUM(I30,I36,I44,I49,I41)</f>
        <v>108</v>
      </c>
      <c r="J52" s="150">
        <v>68</v>
      </c>
      <c r="K52" s="150">
        <v>16</v>
      </c>
      <c r="L52" s="150">
        <v>18</v>
      </c>
      <c r="M52" s="259">
        <f>SUM(M30,M36,M44,M49,M41)</f>
        <v>828</v>
      </c>
      <c r="N52" s="84" t="s">
        <v>241</v>
      </c>
      <c r="O52" s="84" t="s">
        <v>242</v>
      </c>
      <c r="P52" s="95"/>
      <c r="Q52" s="95"/>
      <c r="R52" s="95"/>
      <c r="S52" s="95"/>
      <c r="T52" s="84"/>
    </row>
    <row r="53" spans="1:20" s="8" customFormat="1" ht="21" customHeight="1">
      <c r="A53" s="511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7"/>
    </row>
    <row r="54" spans="1:20" s="8" customFormat="1" ht="21" customHeight="1">
      <c r="A54" s="444" t="s">
        <v>162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7"/>
    </row>
    <row r="55" spans="1:20" s="8" customFormat="1" ht="18.75" customHeight="1">
      <c r="A55" s="140">
        <v>1</v>
      </c>
      <c r="B55" s="155" t="s">
        <v>228</v>
      </c>
      <c r="C55" s="156"/>
      <c r="D55" s="156"/>
      <c r="E55" s="156"/>
      <c r="F55" s="156"/>
      <c r="G55" s="98">
        <v>2</v>
      </c>
      <c r="H55" s="86">
        <f aca="true" t="shared" si="2" ref="H55:H116">G55*36</f>
        <v>72</v>
      </c>
      <c r="I55" s="157"/>
      <c r="J55" s="157"/>
      <c r="K55" s="157"/>
      <c r="L55" s="157"/>
      <c r="M55" s="156"/>
      <c r="N55" s="157"/>
      <c r="O55" s="157"/>
      <c r="P55" s="157"/>
      <c r="Q55" s="157"/>
      <c r="R55" s="157"/>
      <c r="S55" s="157"/>
      <c r="T55" s="157"/>
    </row>
    <row r="56" spans="1:20" s="8" customFormat="1" ht="15.75" customHeight="1">
      <c r="A56" s="140">
        <v>2</v>
      </c>
      <c r="B56" s="129" t="s">
        <v>177</v>
      </c>
      <c r="C56" s="158"/>
      <c r="D56" s="159"/>
      <c r="E56" s="159"/>
      <c r="F56" s="160"/>
      <c r="G56" s="98">
        <v>4</v>
      </c>
      <c r="H56" s="86">
        <f t="shared" si="2"/>
        <v>144</v>
      </c>
      <c r="I56" s="106"/>
      <c r="J56" s="106"/>
      <c r="K56" s="106"/>
      <c r="L56" s="106"/>
      <c r="M56" s="121"/>
      <c r="N56" s="101"/>
      <c r="O56" s="84"/>
      <c r="P56" s="84"/>
      <c r="Q56" s="84"/>
      <c r="R56" s="106"/>
      <c r="S56" s="95"/>
      <c r="T56" s="84"/>
    </row>
    <row r="57" spans="1:20" s="8" customFormat="1" ht="15.75" customHeight="1">
      <c r="A57" s="84" t="s">
        <v>85</v>
      </c>
      <c r="B57" s="85" t="s">
        <v>71</v>
      </c>
      <c r="C57" s="161"/>
      <c r="D57" s="110"/>
      <c r="E57" s="110"/>
      <c r="F57" s="162"/>
      <c r="G57" s="163">
        <v>1.5</v>
      </c>
      <c r="H57" s="164">
        <f t="shared" si="2"/>
        <v>54</v>
      </c>
      <c r="I57" s="110"/>
      <c r="J57" s="146"/>
      <c r="K57" s="146"/>
      <c r="L57" s="146"/>
      <c r="M57" s="165"/>
      <c r="N57" s="146"/>
      <c r="O57" s="146"/>
      <c r="P57" s="146"/>
      <c r="Q57" s="146"/>
      <c r="R57" s="146"/>
      <c r="S57" s="146"/>
      <c r="T57" s="146"/>
    </row>
    <row r="58" spans="1:20" s="8" customFormat="1" ht="15.75" customHeight="1">
      <c r="A58" s="84" t="s">
        <v>176</v>
      </c>
      <c r="B58" s="85" t="s">
        <v>72</v>
      </c>
      <c r="C58" s="86"/>
      <c r="D58" s="87" t="s">
        <v>52</v>
      </c>
      <c r="E58" s="87"/>
      <c r="F58" s="105"/>
      <c r="G58" s="256">
        <v>2.5</v>
      </c>
      <c r="H58" s="86">
        <f t="shared" si="2"/>
        <v>90</v>
      </c>
      <c r="I58" s="176">
        <v>12</v>
      </c>
      <c r="J58" s="130" t="s">
        <v>243</v>
      </c>
      <c r="K58" s="130" t="s">
        <v>226</v>
      </c>
      <c r="L58" s="87"/>
      <c r="M58" s="103">
        <f>H58-I58</f>
        <v>78</v>
      </c>
      <c r="N58" s="84"/>
      <c r="O58" s="84"/>
      <c r="P58" s="84"/>
      <c r="Q58" s="84"/>
      <c r="R58" s="84" t="s">
        <v>239</v>
      </c>
      <c r="S58" s="84"/>
      <c r="T58" s="84"/>
    </row>
    <row r="59" spans="1:20" s="8" customFormat="1" ht="15.75" customHeight="1">
      <c r="A59" s="146" t="s">
        <v>86</v>
      </c>
      <c r="B59" s="167" t="s">
        <v>110</v>
      </c>
      <c r="C59" s="142"/>
      <c r="D59" s="143"/>
      <c r="E59" s="143"/>
      <c r="F59" s="168"/>
      <c r="G59" s="169">
        <v>9</v>
      </c>
      <c r="H59" s="170">
        <f t="shared" si="2"/>
        <v>324</v>
      </c>
      <c r="I59" s="143"/>
      <c r="J59" s="143"/>
      <c r="K59" s="110"/>
      <c r="L59" s="143"/>
      <c r="M59" s="161"/>
      <c r="N59" s="171"/>
      <c r="O59" s="146"/>
      <c r="P59" s="146"/>
      <c r="Q59" s="146"/>
      <c r="R59" s="84"/>
      <c r="S59" s="84"/>
      <c r="T59" s="84"/>
    </row>
    <row r="60" spans="1:20" s="8" customFormat="1" ht="15.75" customHeight="1">
      <c r="A60" s="84" t="s">
        <v>87</v>
      </c>
      <c r="B60" s="85" t="s">
        <v>71</v>
      </c>
      <c r="C60" s="123"/>
      <c r="D60" s="130"/>
      <c r="E60" s="130"/>
      <c r="F60" s="124"/>
      <c r="G60" s="172">
        <v>3.5</v>
      </c>
      <c r="H60" s="99">
        <f t="shared" si="2"/>
        <v>126</v>
      </c>
      <c r="I60" s="130"/>
      <c r="J60" s="130"/>
      <c r="K60" s="87"/>
      <c r="L60" s="130"/>
      <c r="M60" s="86"/>
      <c r="N60" s="128"/>
      <c r="O60" s="84"/>
      <c r="P60" s="84"/>
      <c r="Q60" s="84"/>
      <c r="R60" s="84"/>
      <c r="S60" s="84"/>
      <c r="T60" s="84"/>
    </row>
    <row r="61" spans="1:20" s="8" customFormat="1" ht="15.75" customHeight="1">
      <c r="A61" s="84" t="s">
        <v>88</v>
      </c>
      <c r="B61" s="85" t="s">
        <v>72</v>
      </c>
      <c r="C61" s="123">
        <v>10</v>
      </c>
      <c r="D61" s="130"/>
      <c r="E61" s="130"/>
      <c r="F61" s="124"/>
      <c r="G61" s="172">
        <v>4</v>
      </c>
      <c r="H61" s="99">
        <f t="shared" si="2"/>
        <v>144</v>
      </c>
      <c r="I61" s="176">
        <v>18</v>
      </c>
      <c r="J61" s="130" t="s">
        <v>49</v>
      </c>
      <c r="K61" s="130"/>
      <c r="L61" s="87" t="s">
        <v>237</v>
      </c>
      <c r="M61" s="176">
        <f>H61-I61</f>
        <v>126</v>
      </c>
      <c r="N61" s="128"/>
      <c r="O61" s="84"/>
      <c r="P61" s="133" t="s">
        <v>238</v>
      </c>
      <c r="Q61" s="84"/>
      <c r="R61" s="84"/>
      <c r="S61" s="84"/>
      <c r="T61" s="84"/>
    </row>
    <row r="62" spans="1:20" s="8" customFormat="1" ht="15.75" customHeight="1">
      <c r="A62" s="84" t="s">
        <v>114</v>
      </c>
      <c r="B62" s="129" t="s">
        <v>109</v>
      </c>
      <c r="C62" s="123"/>
      <c r="D62" s="130"/>
      <c r="E62" s="130"/>
      <c r="F62" s="124">
        <v>12</v>
      </c>
      <c r="G62" s="182">
        <v>1.5</v>
      </c>
      <c r="H62" s="252">
        <f t="shared" si="2"/>
        <v>54</v>
      </c>
      <c r="I62" s="176">
        <v>12</v>
      </c>
      <c r="J62" s="130"/>
      <c r="K62" s="87"/>
      <c r="L62" s="87" t="s">
        <v>50</v>
      </c>
      <c r="M62" s="176">
        <f>H62-I62</f>
        <v>42</v>
      </c>
      <c r="N62" s="128"/>
      <c r="O62" s="84"/>
      <c r="P62" s="84"/>
      <c r="Q62" s="84" t="s">
        <v>50</v>
      </c>
      <c r="R62" s="84"/>
      <c r="S62" s="84"/>
      <c r="T62" s="84"/>
    </row>
    <row r="63" spans="1:20" s="8" customFormat="1" ht="15.75" customHeight="1">
      <c r="A63" s="84" t="s">
        <v>57</v>
      </c>
      <c r="B63" s="96" t="s">
        <v>178</v>
      </c>
      <c r="C63" s="123"/>
      <c r="D63" s="87"/>
      <c r="E63" s="87"/>
      <c r="F63" s="175"/>
      <c r="G63" s="172">
        <v>9.5</v>
      </c>
      <c r="H63" s="99">
        <f t="shared" si="2"/>
        <v>342</v>
      </c>
      <c r="I63" s="130"/>
      <c r="J63" s="130"/>
      <c r="K63" s="130"/>
      <c r="L63" s="87"/>
      <c r="M63" s="176"/>
      <c r="N63" s="94"/>
      <c r="O63" s="84"/>
      <c r="P63" s="84"/>
      <c r="Q63" s="84"/>
      <c r="R63" s="84"/>
      <c r="S63" s="84"/>
      <c r="T63" s="84"/>
    </row>
    <row r="64" spans="1:20" s="8" customFormat="1" ht="15.75" customHeight="1">
      <c r="A64" s="84" t="s">
        <v>89</v>
      </c>
      <c r="B64" s="85" t="s">
        <v>71</v>
      </c>
      <c r="C64" s="123"/>
      <c r="D64" s="87"/>
      <c r="E64" s="87"/>
      <c r="F64" s="175"/>
      <c r="G64" s="172">
        <v>2.5</v>
      </c>
      <c r="H64" s="99">
        <f t="shared" si="2"/>
        <v>90</v>
      </c>
      <c r="I64" s="130"/>
      <c r="J64" s="130"/>
      <c r="K64" s="130"/>
      <c r="L64" s="87"/>
      <c r="M64" s="176"/>
      <c r="N64" s="94"/>
      <c r="O64" s="84"/>
      <c r="P64" s="84"/>
      <c r="Q64" s="84"/>
      <c r="R64" s="84"/>
      <c r="S64" s="84"/>
      <c r="T64" s="84"/>
    </row>
    <row r="65" spans="1:20" s="8" customFormat="1" ht="15.75" customHeight="1">
      <c r="A65" s="518" t="s">
        <v>90</v>
      </c>
      <c r="B65" s="85" t="s">
        <v>72</v>
      </c>
      <c r="C65" s="123"/>
      <c r="D65" s="87"/>
      <c r="E65" s="87"/>
      <c r="F65" s="175"/>
      <c r="G65" s="172">
        <v>7</v>
      </c>
      <c r="H65" s="99">
        <f t="shared" si="2"/>
        <v>252</v>
      </c>
      <c r="I65" s="130">
        <f>SUM(I66:I69)</f>
        <v>36</v>
      </c>
      <c r="J65" s="123">
        <v>22</v>
      </c>
      <c r="K65" s="123">
        <v>4</v>
      </c>
      <c r="L65" s="176">
        <v>4</v>
      </c>
      <c r="M65" s="176">
        <f>H65-I65</f>
        <v>216</v>
      </c>
      <c r="N65" s="94"/>
      <c r="O65" s="84"/>
      <c r="P65" s="84"/>
      <c r="Q65" s="84"/>
      <c r="R65" s="84"/>
      <c r="S65" s="84"/>
      <c r="T65" s="84"/>
    </row>
    <row r="66" spans="1:20" s="8" customFormat="1" ht="15.75" customHeight="1">
      <c r="A66" s="451"/>
      <c r="B66" s="177" t="s">
        <v>265</v>
      </c>
      <c r="C66" s="123"/>
      <c r="D66" s="130" t="s">
        <v>260</v>
      </c>
      <c r="E66" s="130"/>
      <c r="F66" s="124"/>
      <c r="G66" s="172">
        <v>2.5</v>
      </c>
      <c r="H66" s="99">
        <f t="shared" si="2"/>
        <v>90</v>
      </c>
      <c r="I66" s="87">
        <v>12</v>
      </c>
      <c r="J66" s="130" t="s">
        <v>48</v>
      </c>
      <c r="K66" s="130"/>
      <c r="L66" s="87" t="s">
        <v>244</v>
      </c>
      <c r="M66" s="176">
        <f>H66-I66</f>
        <v>78</v>
      </c>
      <c r="N66" s="94"/>
      <c r="O66" s="84" t="s">
        <v>239</v>
      </c>
      <c r="P66" s="84" t="s">
        <v>239</v>
      </c>
      <c r="Q66" s="84"/>
      <c r="R66" s="84"/>
      <c r="S66" s="84"/>
      <c r="T66" s="84"/>
    </row>
    <row r="67" spans="1:20" s="8" customFormat="1" ht="15.75" customHeight="1">
      <c r="A67" s="451"/>
      <c r="B67" s="177" t="s">
        <v>266</v>
      </c>
      <c r="C67" s="123"/>
      <c r="D67" s="130" t="s">
        <v>44</v>
      </c>
      <c r="E67" s="130"/>
      <c r="F67" s="124"/>
      <c r="G67" s="172">
        <v>2</v>
      </c>
      <c r="H67" s="99">
        <f>G67*36</f>
        <v>72</v>
      </c>
      <c r="I67" s="176">
        <v>6</v>
      </c>
      <c r="J67" s="130" t="s">
        <v>234</v>
      </c>
      <c r="K67" s="130"/>
      <c r="L67" s="87"/>
      <c r="M67" s="176">
        <f>H67-I67</f>
        <v>66</v>
      </c>
      <c r="N67" s="94"/>
      <c r="O67" s="84"/>
      <c r="P67" s="84" t="s">
        <v>234</v>
      </c>
      <c r="Q67" s="84"/>
      <c r="R67" s="84"/>
      <c r="S67" s="84"/>
      <c r="T67" s="84"/>
    </row>
    <row r="68" spans="1:20" s="8" customFormat="1" ht="15.75" customHeight="1">
      <c r="A68" s="451"/>
      <c r="B68" s="177" t="s">
        <v>267</v>
      </c>
      <c r="C68" s="123"/>
      <c r="D68" s="130" t="s">
        <v>47</v>
      </c>
      <c r="E68" s="130"/>
      <c r="F68" s="124"/>
      <c r="G68" s="172">
        <v>2</v>
      </c>
      <c r="H68" s="99">
        <f t="shared" si="2"/>
        <v>72</v>
      </c>
      <c r="I68" s="176">
        <v>6</v>
      </c>
      <c r="J68" s="130" t="s">
        <v>234</v>
      </c>
      <c r="K68" s="130"/>
      <c r="L68" s="87"/>
      <c r="M68" s="176">
        <f>H68-I68</f>
        <v>66</v>
      </c>
      <c r="N68" s="94"/>
      <c r="O68" s="84"/>
      <c r="P68" s="84" t="s">
        <v>234</v>
      </c>
      <c r="Q68" s="84"/>
      <c r="R68" s="84"/>
      <c r="S68" s="84"/>
      <c r="T68" s="84"/>
    </row>
    <row r="69" spans="1:20" s="8" customFormat="1" ht="15.75" customHeight="1">
      <c r="A69" s="454"/>
      <c r="B69" s="177" t="s">
        <v>79</v>
      </c>
      <c r="C69" s="123"/>
      <c r="D69" s="130" t="s">
        <v>47</v>
      </c>
      <c r="E69" s="130"/>
      <c r="F69" s="124"/>
      <c r="G69" s="172">
        <v>2.5</v>
      </c>
      <c r="H69" s="99">
        <f t="shared" si="2"/>
        <v>90</v>
      </c>
      <c r="I69" s="176">
        <v>12</v>
      </c>
      <c r="J69" s="130" t="s">
        <v>243</v>
      </c>
      <c r="K69" s="130" t="s">
        <v>226</v>
      </c>
      <c r="L69" s="87"/>
      <c r="M69" s="176">
        <f>H69-I69</f>
        <v>78</v>
      </c>
      <c r="N69" s="94"/>
      <c r="O69" s="84"/>
      <c r="P69" s="84"/>
      <c r="Q69" s="84" t="s">
        <v>239</v>
      </c>
      <c r="R69" s="84"/>
      <c r="S69" s="84"/>
      <c r="T69" s="84"/>
    </row>
    <row r="70" spans="1:20" s="8" customFormat="1" ht="15.75" customHeight="1">
      <c r="A70" s="101" t="s">
        <v>91</v>
      </c>
      <c r="B70" s="178" t="s">
        <v>188</v>
      </c>
      <c r="C70" s="123"/>
      <c r="D70" s="130"/>
      <c r="E70" s="130"/>
      <c r="F70" s="124"/>
      <c r="G70" s="131">
        <v>8.5</v>
      </c>
      <c r="H70" s="99">
        <f t="shared" si="2"/>
        <v>306</v>
      </c>
      <c r="I70" s="130"/>
      <c r="J70" s="130"/>
      <c r="K70" s="87"/>
      <c r="L70" s="130"/>
      <c r="M70" s="176"/>
      <c r="N70" s="128"/>
      <c r="O70" s="84"/>
      <c r="P70" s="84"/>
      <c r="Q70" s="84"/>
      <c r="R70" s="84"/>
      <c r="S70" s="84"/>
      <c r="T70" s="84"/>
    </row>
    <row r="71" spans="1:20" s="8" customFormat="1" ht="15.75" customHeight="1">
      <c r="A71" s="101" t="s">
        <v>92</v>
      </c>
      <c r="B71" s="85" t="s">
        <v>71</v>
      </c>
      <c r="C71" s="123"/>
      <c r="D71" s="130"/>
      <c r="E71" s="130"/>
      <c r="F71" s="124"/>
      <c r="G71" s="131">
        <v>5</v>
      </c>
      <c r="H71" s="99">
        <f t="shared" si="2"/>
        <v>180</v>
      </c>
      <c r="I71" s="130"/>
      <c r="J71" s="130"/>
      <c r="K71" s="87"/>
      <c r="L71" s="130"/>
      <c r="M71" s="103"/>
      <c r="N71" s="128"/>
      <c r="O71" s="84"/>
      <c r="P71" s="84"/>
      <c r="Q71" s="84"/>
      <c r="R71" s="84"/>
      <c r="S71" s="84"/>
      <c r="T71" s="84"/>
    </row>
    <row r="72" spans="1:20" s="8" customFormat="1" ht="15.75" customHeight="1">
      <c r="A72" s="101" t="s">
        <v>93</v>
      </c>
      <c r="B72" s="85" t="s">
        <v>72</v>
      </c>
      <c r="C72" s="123">
        <v>7</v>
      </c>
      <c r="D72" s="130"/>
      <c r="E72" s="130"/>
      <c r="F72" s="124"/>
      <c r="G72" s="131">
        <v>3.5</v>
      </c>
      <c r="H72" s="252">
        <f t="shared" si="2"/>
        <v>126</v>
      </c>
      <c r="I72" s="176">
        <v>6</v>
      </c>
      <c r="J72" s="130" t="s">
        <v>235</v>
      </c>
      <c r="K72" s="87"/>
      <c r="L72" s="130" t="s">
        <v>236</v>
      </c>
      <c r="M72" s="103">
        <f>H72-I72</f>
        <v>120</v>
      </c>
      <c r="N72" s="128" t="s">
        <v>234</v>
      </c>
      <c r="O72" s="84"/>
      <c r="P72" s="84"/>
      <c r="Q72" s="84"/>
      <c r="R72" s="84"/>
      <c r="S72" s="84"/>
      <c r="T72" s="84"/>
    </row>
    <row r="73" spans="1:20" s="8" customFormat="1" ht="15.75" customHeight="1">
      <c r="A73" s="101" t="s">
        <v>56</v>
      </c>
      <c r="B73" s="96" t="s">
        <v>179</v>
      </c>
      <c r="C73" s="159"/>
      <c r="D73" s="158"/>
      <c r="E73" s="158"/>
      <c r="F73" s="160"/>
      <c r="G73" s="172">
        <v>5.5</v>
      </c>
      <c r="H73" s="179">
        <f t="shared" si="2"/>
        <v>198</v>
      </c>
      <c r="I73" s="130"/>
      <c r="J73" s="130"/>
      <c r="K73" s="130"/>
      <c r="L73" s="87"/>
      <c r="M73" s="103"/>
      <c r="N73" s="87"/>
      <c r="O73" s="84"/>
      <c r="P73" s="84"/>
      <c r="Q73" s="84"/>
      <c r="R73" s="106"/>
      <c r="S73" s="84"/>
      <c r="T73" s="84"/>
    </row>
    <row r="74" spans="1:20" s="8" customFormat="1" ht="15.75" customHeight="1">
      <c r="A74" s="101" t="s">
        <v>95</v>
      </c>
      <c r="B74" s="85" t="s">
        <v>71</v>
      </c>
      <c r="C74" s="159"/>
      <c r="D74" s="158"/>
      <c r="E74" s="158"/>
      <c r="F74" s="160"/>
      <c r="G74" s="172">
        <v>2</v>
      </c>
      <c r="H74" s="179">
        <f t="shared" si="2"/>
        <v>72</v>
      </c>
      <c r="I74" s="130"/>
      <c r="J74" s="130"/>
      <c r="K74" s="130"/>
      <c r="L74" s="87"/>
      <c r="M74" s="103"/>
      <c r="N74" s="87"/>
      <c r="O74" s="84"/>
      <c r="P74" s="84"/>
      <c r="Q74" s="84"/>
      <c r="R74" s="106"/>
      <c r="S74" s="84"/>
      <c r="T74" s="84"/>
    </row>
    <row r="75" spans="1:20" s="8" customFormat="1" ht="15.75" customHeight="1">
      <c r="A75" s="101" t="s">
        <v>96</v>
      </c>
      <c r="B75" s="85" t="s">
        <v>72</v>
      </c>
      <c r="C75" s="158">
        <v>14</v>
      </c>
      <c r="D75" s="158"/>
      <c r="E75" s="158"/>
      <c r="F75" s="160"/>
      <c r="G75" s="172">
        <v>3.5</v>
      </c>
      <c r="H75" s="179">
        <f t="shared" si="2"/>
        <v>126</v>
      </c>
      <c r="I75" s="176">
        <v>12</v>
      </c>
      <c r="J75" s="130" t="s">
        <v>246</v>
      </c>
      <c r="K75" s="130" t="s">
        <v>235</v>
      </c>
      <c r="L75" s="87"/>
      <c r="M75" s="103">
        <f>H75-I75</f>
        <v>114</v>
      </c>
      <c r="N75" s="87"/>
      <c r="O75" s="84"/>
      <c r="P75" s="84"/>
      <c r="Q75" s="84"/>
      <c r="R75" s="106"/>
      <c r="S75" s="84" t="s">
        <v>240</v>
      </c>
      <c r="T75" s="84"/>
    </row>
    <row r="76" spans="1:20" s="8" customFormat="1" ht="15.75" customHeight="1">
      <c r="A76" s="101" t="s">
        <v>42</v>
      </c>
      <c r="B76" s="96" t="s">
        <v>180</v>
      </c>
      <c r="C76" s="159"/>
      <c r="D76" s="158"/>
      <c r="E76" s="158"/>
      <c r="F76" s="160"/>
      <c r="G76" s="172">
        <v>9</v>
      </c>
      <c r="H76" s="179">
        <f t="shared" si="2"/>
        <v>324</v>
      </c>
      <c r="I76" s="130"/>
      <c r="J76" s="130"/>
      <c r="K76" s="130"/>
      <c r="L76" s="87"/>
      <c r="M76" s="103"/>
      <c r="N76" s="87"/>
      <c r="O76" s="84"/>
      <c r="P76" s="84"/>
      <c r="Q76" s="84"/>
      <c r="R76" s="84"/>
      <c r="S76" s="84"/>
      <c r="T76" s="84"/>
    </row>
    <row r="77" spans="1:20" s="8" customFormat="1" ht="15.75" customHeight="1">
      <c r="A77" s="101" t="s">
        <v>97</v>
      </c>
      <c r="B77" s="85" t="s">
        <v>71</v>
      </c>
      <c r="C77" s="159"/>
      <c r="D77" s="158"/>
      <c r="E77" s="158"/>
      <c r="F77" s="160"/>
      <c r="G77" s="172">
        <v>4.5</v>
      </c>
      <c r="H77" s="179">
        <f t="shared" si="2"/>
        <v>162</v>
      </c>
      <c r="I77" s="130"/>
      <c r="J77" s="130"/>
      <c r="K77" s="130"/>
      <c r="L77" s="87"/>
      <c r="M77" s="103"/>
      <c r="N77" s="87"/>
      <c r="O77" s="84"/>
      <c r="P77" s="84"/>
      <c r="Q77" s="84"/>
      <c r="R77" s="106"/>
      <c r="S77" s="84"/>
      <c r="T77" s="84"/>
    </row>
    <row r="78" spans="1:20" s="8" customFormat="1" ht="15.75" customHeight="1">
      <c r="A78" s="479" t="s">
        <v>98</v>
      </c>
      <c r="B78" s="85" t="s">
        <v>72</v>
      </c>
      <c r="C78" s="159"/>
      <c r="D78" s="158"/>
      <c r="E78" s="158"/>
      <c r="F78" s="160"/>
      <c r="G78" s="172">
        <v>4.5</v>
      </c>
      <c r="H78" s="179">
        <f t="shared" si="2"/>
        <v>162</v>
      </c>
      <c r="I78" s="87">
        <f>SUM(J78:L78)</f>
        <v>24</v>
      </c>
      <c r="J78" s="123">
        <v>20</v>
      </c>
      <c r="K78" s="130"/>
      <c r="L78" s="87">
        <v>4</v>
      </c>
      <c r="M78" s="103">
        <f>H78-I78</f>
        <v>138</v>
      </c>
      <c r="N78" s="87"/>
      <c r="O78" s="84"/>
      <c r="P78" s="84"/>
      <c r="Q78" s="84"/>
      <c r="R78" s="106"/>
      <c r="S78" s="181"/>
      <c r="T78" s="84"/>
    </row>
    <row r="79" spans="1:20" s="8" customFormat="1" ht="15.75" customHeight="1">
      <c r="A79" s="480"/>
      <c r="B79" s="85" t="s">
        <v>72</v>
      </c>
      <c r="C79" s="159"/>
      <c r="D79" s="158">
        <v>13</v>
      </c>
      <c r="E79" s="158"/>
      <c r="F79" s="160"/>
      <c r="G79" s="172">
        <v>1.5</v>
      </c>
      <c r="H79" s="179">
        <f t="shared" si="2"/>
        <v>54</v>
      </c>
      <c r="I79" s="176">
        <v>12</v>
      </c>
      <c r="J79" s="130" t="s">
        <v>239</v>
      </c>
      <c r="K79" s="130"/>
      <c r="L79" s="87"/>
      <c r="M79" s="103">
        <f>H79-I79</f>
        <v>42</v>
      </c>
      <c r="N79" s="94"/>
      <c r="O79" s="84"/>
      <c r="P79" s="84"/>
      <c r="Q79" s="84"/>
      <c r="R79" s="84" t="s">
        <v>239</v>
      </c>
      <c r="S79" s="84"/>
      <c r="T79" s="84"/>
    </row>
    <row r="80" spans="1:20" s="8" customFormat="1" ht="15.75" customHeight="1">
      <c r="A80" s="481"/>
      <c r="B80" s="85" t="s">
        <v>72</v>
      </c>
      <c r="C80" s="159" t="s">
        <v>51</v>
      </c>
      <c r="D80" s="158"/>
      <c r="E80" s="158"/>
      <c r="F80" s="160"/>
      <c r="G80" s="172">
        <v>3</v>
      </c>
      <c r="H80" s="179">
        <f t="shared" si="2"/>
        <v>108</v>
      </c>
      <c r="I80" s="176">
        <v>12</v>
      </c>
      <c r="J80" s="130" t="s">
        <v>246</v>
      </c>
      <c r="K80" s="130"/>
      <c r="L80" s="87" t="s">
        <v>235</v>
      </c>
      <c r="M80" s="103">
        <f>H80-I80</f>
        <v>96</v>
      </c>
      <c r="N80" s="94"/>
      <c r="O80" s="84"/>
      <c r="P80" s="84"/>
      <c r="Q80" s="84"/>
      <c r="R80" s="84"/>
      <c r="S80" s="84" t="s">
        <v>240</v>
      </c>
      <c r="T80" s="84"/>
    </row>
    <row r="81" spans="1:20" s="8" customFormat="1" ht="34.5" customHeight="1">
      <c r="A81" s="101" t="s">
        <v>43</v>
      </c>
      <c r="B81" s="129" t="s">
        <v>181</v>
      </c>
      <c r="C81" s="158"/>
      <c r="D81" s="159"/>
      <c r="E81" s="159"/>
      <c r="F81" s="160"/>
      <c r="G81" s="182">
        <v>4</v>
      </c>
      <c r="H81" s="179">
        <f t="shared" si="2"/>
        <v>144</v>
      </c>
      <c r="I81" s="106"/>
      <c r="J81" s="106"/>
      <c r="K81" s="106"/>
      <c r="L81" s="106"/>
      <c r="M81" s="103"/>
      <c r="N81" s="94"/>
      <c r="O81" s="84"/>
      <c r="P81" s="84"/>
      <c r="Q81" s="84"/>
      <c r="R81" s="84"/>
      <c r="S81" s="181"/>
      <c r="T81" s="84"/>
    </row>
    <row r="82" spans="1:20" s="8" customFormat="1" ht="15.75" customHeight="1">
      <c r="A82" s="101" t="s">
        <v>99</v>
      </c>
      <c r="B82" s="85" t="s">
        <v>71</v>
      </c>
      <c r="C82" s="158"/>
      <c r="D82" s="159"/>
      <c r="E82" s="159"/>
      <c r="F82" s="160"/>
      <c r="G82" s="182">
        <v>2</v>
      </c>
      <c r="H82" s="179">
        <f t="shared" si="2"/>
        <v>72</v>
      </c>
      <c r="I82" s="130"/>
      <c r="J82" s="130"/>
      <c r="K82" s="130"/>
      <c r="L82" s="87"/>
      <c r="M82" s="103"/>
      <c r="N82" s="94"/>
      <c r="O82" s="84"/>
      <c r="P82" s="84"/>
      <c r="Q82" s="84"/>
      <c r="R82" s="84"/>
      <c r="S82" s="84"/>
      <c r="T82" s="84"/>
    </row>
    <row r="83" spans="1:20" s="8" customFormat="1" ht="15.75" customHeight="1">
      <c r="A83" s="101" t="s">
        <v>100</v>
      </c>
      <c r="B83" s="85" t="s">
        <v>72</v>
      </c>
      <c r="C83" s="158">
        <v>14</v>
      </c>
      <c r="D83" s="159"/>
      <c r="E83" s="159"/>
      <c r="F83" s="160"/>
      <c r="G83" s="182">
        <v>2</v>
      </c>
      <c r="H83" s="179">
        <f t="shared" si="2"/>
        <v>72</v>
      </c>
      <c r="I83" s="176">
        <v>12</v>
      </c>
      <c r="J83" s="130" t="s">
        <v>243</v>
      </c>
      <c r="K83" s="130" t="s">
        <v>226</v>
      </c>
      <c r="L83" s="87"/>
      <c r="M83" s="103">
        <f>H83-I83</f>
        <v>60</v>
      </c>
      <c r="N83" s="94"/>
      <c r="O83" s="84"/>
      <c r="P83" s="84"/>
      <c r="Q83" s="84"/>
      <c r="R83" s="84"/>
      <c r="S83" s="84" t="s">
        <v>239</v>
      </c>
      <c r="T83" s="84"/>
    </row>
    <row r="84" spans="1:20" s="8" customFormat="1" ht="15.75" customHeight="1">
      <c r="A84" s="101" t="s">
        <v>45</v>
      </c>
      <c r="B84" s="129" t="s">
        <v>78</v>
      </c>
      <c r="C84" s="130"/>
      <c r="D84" s="130"/>
      <c r="E84" s="130"/>
      <c r="F84" s="124"/>
      <c r="G84" s="131">
        <v>8.5</v>
      </c>
      <c r="H84" s="99">
        <f t="shared" si="2"/>
        <v>306</v>
      </c>
      <c r="I84" s="130"/>
      <c r="J84" s="130"/>
      <c r="K84" s="87"/>
      <c r="L84" s="130"/>
      <c r="M84" s="103"/>
      <c r="N84" s="128"/>
      <c r="O84" s="84"/>
      <c r="P84" s="84"/>
      <c r="Q84" s="84"/>
      <c r="R84" s="84"/>
      <c r="S84" s="84"/>
      <c r="T84" s="84"/>
    </row>
    <row r="85" spans="1:20" s="8" customFormat="1" ht="15.75" customHeight="1">
      <c r="A85" s="84" t="s">
        <v>101</v>
      </c>
      <c r="B85" s="85" t="s">
        <v>71</v>
      </c>
      <c r="C85" s="130"/>
      <c r="D85" s="130"/>
      <c r="E85" s="130"/>
      <c r="F85" s="124"/>
      <c r="G85" s="131">
        <v>3</v>
      </c>
      <c r="H85" s="99">
        <f t="shared" si="2"/>
        <v>108</v>
      </c>
      <c r="I85" s="130"/>
      <c r="J85" s="130"/>
      <c r="K85" s="87"/>
      <c r="L85" s="130"/>
      <c r="M85" s="103"/>
      <c r="N85" s="128"/>
      <c r="O85" s="84"/>
      <c r="P85" s="84"/>
      <c r="Q85" s="84"/>
      <c r="R85" s="84"/>
      <c r="S85" s="84"/>
      <c r="T85" s="84"/>
    </row>
    <row r="86" spans="1:20" s="8" customFormat="1" ht="15.75" customHeight="1">
      <c r="A86" s="84" t="s">
        <v>229</v>
      </c>
      <c r="B86" s="85" t="s">
        <v>72</v>
      </c>
      <c r="C86" s="123">
        <v>10</v>
      </c>
      <c r="D86" s="130"/>
      <c r="E86" s="130"/>
      <c r="F86" s="124"/>
      <c r="G86" s="131">
        <v>5.5</v>
      </c>
      <c r="H86" s="252">
        <f t="shared" si="2"/>
        <v>198</v>
      </c>
      <c r="I86" s="176">
        <v>18</v>
      </c>
      <c r="J86" s="130" t="s">
        <v>49</v>
      </c>
      <c r="K86" s="130"/>
      <c r="L86" s="130" t="s">
        <v>237</v>
      </c>
      <c r="M86" s="103">
        <f>H86-I86</f>
        <v>180</v>
      </c>
      <c r="N86" s="128"/>
      <c r="O86" s="84"/>
      <c r="P86" s="84" t="s">
        <v>238</v>
      </c>
      <c r="Q86" s="84"/>
      <c r="R86" s="84"/>
      <c r="S86" s="84"/>
      <c r="T86" s="84"/>
    </row>
    <row r="87" spans="1:20" s="8" customFormat="1" ht="15.75" customHeight="1">
      <c r="A87" s="84"/>
      <c r="B87" s="135" t="s">
        <v>263</v>
      </c>
      <c r="C87" s="130"/>
      <c r="D87" s="123"/>
      <c r="E87" s="123"/>
      <c r="F87" s="124"/>
      <c r="G87" s="183">
        <f>H87/36</f>
        <v>2</v>
      </c>
      <c r="H87" s="132">
        <v>72</v>
      </c>
      <c r="I87" s="132"/>
      <c r="J87" s="130"/>
      <c r="K87" s="123"/>
      <c r="L87" s="130"/>
      <c r="M87" s="86"/>
      <c r="N87" s="87"/>
      <c r="O87" s="84"/>
      <c r="P87" s="84"/>
      <c r="Q87" s="84"/>
      <c r="R87" s="84"/>
      <c r="S87" s="84"/>
      <c r="T87" s="84"/>
    </row>
    <row r="88" spans="1:20" s="8" customFormat="1" ht="15.75" customHeight="1">
      <c r="A88" s="84"/>
      <c r="B88" s="96" t="s">
        <v>72</v>
      </c>
      <c r="C88" s="134" t="s">
        <v>52</v>
      </c>
      <c r="D88" s="123"/>
      <c r="E88" s="123"/>
      <c r="F88" s="124"/>
      <c r="G88" s="183">
        <f>H88/36</f>
        <v>2</v>
      </c>
      <c r="H88" s="132">
        <v>72</v>
      </c>
      <c r="I88" s="132">
        <v>4</v>
      </c>
      <c r="J88" s="130" t="s">
        <v>235</v>
      </c>
      <c r="K88" s="123"/>
      <c r="L88" s="87"/>
      <c r="M88" s="176">
        <f>H88-I88</f>
        <v>68</v>
      </c>
      <c r="N88" s="87"/>
      <c r="O88" s="84"/>
      <c r="P88" s="84"/>
      <c r="Q88" s="84"/>
      <c r="R88" s="84" t="s">
        <v>235</v>
      </c>
      <c r="S88" s="140"/>
      <c r="T88" s="84"/>
    </row>
    <row r="89" spans="1:20" s="8" customFormat="1" ht="37.5" customHeight="1">
      <c r="A89" s="84" t="s">
        <v>44</v>
      </c>
      <c r="B89" s="184" t="s">
        <v>264</v>
      </c>
      <c r="C89" s="130"/>
      <c r="D89" s="123"/>
      <c r="E89" s="123"/>
      <c r="F89" s="124"/>
      <c r="G89" s="172">
        <v>2</v>
      </c>
      <c r="H89" s="99">
        <f>G89*36</f>
        <v>72</v>
      </c>
      <c r="I89" s="130"/>
      <c r="J89" s="130"/>
      <c r="K89" s="119"/>
      <c r="L89" s="130"/>
      <c r="M89" s="103"/>
      <c r="N89" s="128"/>
      <c r="O89" s="84"/>
      <c r="P89" s="84"/>
      <c r="Q89" s="84"/>
      <c r="R89" s="84"/>
      <c r="S89" s="84"/>
      <c r="T89" s="84"/>
    </row>
    <row r="90" spans="1:20" s="8" customFormat="1" ht="20.25" customHeight="1">
      <c r="A90" s="101" t="s">
        <v>102</v>
      </c>
      <c r="B90" s="185" t="s">
        <v>71</v>
      </c>
      <c r="C90" s="186"/>
      <c r="D90" s="186"/>
      <c r="E90" s="159"/>
      <c r="F90" s="187"/>
      <c r="G90" s="98">
        <v>0.5</v>
      </c>
      <c r="H90" s="86">
        <f>G90*36</f>
        <v>18</v>
      </c>
      <c r="I90" s="132"/>
      <c r="J90" s="132"/>
      <c r="K90" s="132"/>
      <c r="L90" s="103"/>
      <c r="M90" s="260"/>
      <c r="N90" s="87"/>
      <c r="O90" s="84"/>
      <c r="P90" s="84"/>
      <c r="Q90" s="84"/>
      <c r="R90" s="84"/>
      <c r="S90" s="140"/>
      <c r="T90" s="84"/>
    </row>
    <row r="91" spans="1:20" s="8" customFormat="1" ht="15.75" customHeight="1">
      <c r="A91" s="101" t="s">
        <v>102</v>
      </c>
      <c r="B91" s="185" t="s">
        <v>72</v>
      </c>
      <c r="C91" s="186">
        <v>13</v>
      </c>
      <c r="D91" s="186"/>
      <c r="E91" s="159"/>
      <c r="F91" s="187"/>
      <c r="G91" s="98">
        <v>1.5</v>
      </c>
      <c r="H91" s="86">
        <f>G91*36</f>
        <v>54</v>
      </c>
      <c r="I91" s="132">
        <v>6</v>
      </c>
      <c r="J91" s="132" t="s">
        <v>234</v>
      </c>
      <c r="K91" s="132"/>
      <c r="L91" s="103"/>
      <c r="M91" s="260">
        <f>H91-I91</f>
        <v>48</v>
      </c>
      <c r="N91" s="87"/>
      <c r="O91" s="84"/>
      <c r="P91" s="84"/>
      <c r="Q91" s="84"/>
      <c r="R91" s="84" t="s">
        <v>234</v>
      </c>
      <c r="S91" s="140"/>
      <c r="T91" s="84"/>
    </row>
    <row r="92" spans="1:20" s="8" customFormat="1" ht="15.75" customHeight="1">
      <c r="A92" s="84" t="s">
        <v>46</v>
      </c>
      <c r="B92" s="129" t="s">
        <v>182</v>
      </c>
      <c r="C92" s="130"/>
      <c r="D92" s="130"/>
      <c r="E92" s="130"/>
      <c r="F92" s="124"/>
      <c r="G92" s="131">
        <v>3.5</v>
      </c>
      <c r="H92" s="86">
        <f t="shared" si="2"/>
        <v>126</v>
      </c>
      <c r="I92" s="130"/>
      <c r="J92" s="130"/>
      <c r="K92" s="130"/>
      <c r="L92" s="130"/>
      <c r="M92" s="103"/>
      <c r="N92" s="128"/>
      <c r="O92" s="84"/>
      <c r="P92" s="84"/>
      <c r="Q92" s="84"/>
      <c r="R92" s="84"/>
      <c r="S92" s="84"/>
      <c r="T92" s="84"/>
    </row>
    <row r="93" spans="1:20" s="8" customFormat="1" ht="15.75" customHeight="1">
      <c r="A93" s="84" t="s">
        <v>117</v>
      </c>
      <c r="B93" s="188" t="s">
        <v>71</v>
      </c>
      <c r="C93" s="130"/>
      <c r="D93" s="130"/>
      <c r="E93" s="130"/>
      <c r="F93" s="124"/>
      <c r="G93" s="131">
        <v>2</v>
      </c>
      <c r="H93" s="86">
        <f t="shared" si="2"/>
        <v>72</v>
      </c>
      <c r="I93" s="130"/>
      <c r="J93" s="130"/>
      <c r="K93" s="130"/>
      <c r="L93" s="130"/>
      <c r="M93" s="103"/>
      <c r="N93" s="128"/>
      <c r="O93" s="84"/>
      <c r="P93" s="84"/>
      <c r="Q93" s="84"/>
      <c r="R93" s="84"/>
      <c r="S93" s="84"/>
      <c r="T93" s="84"/>
    </row>
    <row r="94" spans="1:20" s="8" customFormat="1" ht="15.75" customHeight="1">
      <c r="A94" s="84" t="s">
        <v>118</v>
      </c>
      <c r="B94" s="189" t="s">
        <v>262</v>
      </c>
      <c r="C94" s="130"/>
      <c r="D94" s="130" t="s">
        <v>261</v>
      </c>
      <c r="E94" s="130"/>
      <c r="F94" s="124"/>
      <c r="G94" s="131">
        <v>1.5</v>
      </c>
      <c r="H94" s="86">
        <f t="shared" si="2"/>
        <v>54</v>
      </c>
      <c r="I94" s="176">
        <v>6</v>
      </c>
      <c r="J94" s="130" t="s">
        <v>234</v>
      </c>
      <c r="K94" s="130"/>
      <c r="L94" s="130"/>
      <c r="M94" s="103">
        <f>H94-I94</f>
        <v>48</v>
      </c>
      <c r="N94" s="128"/>
      <c r="O94" s="84"/>
      <c r="P94" s="84" t="s">
        <v>234</v>
      </c>
      <c r="Q94" s="84"/>
      <c r="R94" s="84" t="s">
        <v>234</v>
      </c>
      <c r="S94" s="84"/>
      <c r="T94" s="84"/>
    </row>
    <row r="95" spans="1:20" s="8" customFormat="1" ht="15.75" customHeight="1">
      <c r="A95" s="101" t="s">
        <v>47</v>
      </c>
      <c r="B95" s="129" t="s">
        <v>77</v>
      </c>
      <c r="C95" s="130"/>
      <c r="D95" s="130"/>
      <c r="E95" s="130"/>
      <c r="F95" s="124"/>
      <c r="G95" s="131">
        <v>7</v>
      </c>
      <c r="H95" s="99">
        <f t="shared" si="2"/>
        <v>252</v>
      </c>
      <c r="I95" s="130"/>
      <c r="J95" s="130"/>
      <c r="K95" s="87"/>
      <c r="L95" s="130"/>
      <c r="M95" s="103"/>
      <c r="N95" s="128"/>
      <c r="O95" s="84"/>
      <c r="P95" s="84"/>
      <c r="Q95" s="84"/>
      <c r="R95" s="84"/>
      <c r="S95" s="84"/>
      <c r="T95" s="84"/>
    </row>
    <row r="96" spans="1:20" s="8" customFormat="1" ht="15.75" customHeight="1">
      <c r="A96" s="101" t="s">
        <v>119</v>
      </c>
      <c r="B96" s="85" t="s">
        <v>71</v>
      </c>
      <c r="C96" s="130"/>
      <c r="D96" s="130"/>
      <c r="E96" s="130"/>
      <c r="F96" s="124"/>
      <c r="G96" s="131">
        <v>3</v>
      </c>
      <c r="H96" s="99">
        <f t="shared" si="2"/>
        <v>108</v>
      </c>
      <c r="I96" s="130"/>
      <c r="J96" s="130"/>
      <c r="K96" s="87"/>
      <c r="L96" s="130"/>
      <c r="M96" s="103"/>
      <c r="N96" s="128"/>
      <c r="O96" s="84"/>
      <c r="P96" s="84"/>
      <c r="Q96" s="84"/>
      <c r="R96" s="84"/>
      <c r="S96" s="84"/>
      <c r="T96" s="84"/>
    </row>
    <row r="97" spans="1:20" s="8" customFormat="1" ht="15.75" customHeight="1">
      <c r="A97" s="101" t="s">
        <v>120</v>
      </c>
      <c r="B97" s="85" t="s">
        <v>72</v>
      </c>
      <c r="C97" s="123">
        <v>9</v>
      </c>
      <c r="D97" s="130"/>
      <c r="E97" s="130"/>
      <c r="F97" s="124"/>
      <c r="G97" s="131">
        <v>4</v>
      </c>
      <c r="H97" s="252">
        <f t="shared" si="2"/>
        <v>144</v>
      </c>
      <c r="I97" s="176">
        <v>18</v>
      </c>
      <c r="J97" s="130" t="s">
        <v>49</v>
      </c>
      <c r="K97" s="87"/>
      <c r="L97" s="130" t="s">
        <v>237</v>
      </c>
      <c r="M97" s="103">
        <f>H97-I97</f>
        <v>126</v>
      </c>
      <c r="N97" s="128"/>
      <c r="O97" s="84" t="s">
        <v>238</v>
      </c>
      <c r="P97" s="84"/>
      <c r="Q97" s="84"/>
      <c r="R97" s="84"/>
      <c r="S97" s="84"/>
      <c r="T97" s="84"/>
    </row>
    <row r="98" spans="1:20" s="8" customFormat="1" ht="15.75" customHeight="1">
      <c r="A98" s="101" t="s">
        <v>52</v>
      </c>
      <c r="B98" s="129" t="s">
        <v>183</v>
      </c>
      <c r="C98" s="159"/>
      <c r="D98" s="158"/>
      <c r="E98" s="158"/>
      <c r="F98" s="160"/>
      <c r="G98" s="172">
        <v>11.5</v>
      </c>
      <c r="H98" s="179">
        <f t="shared" si="2"/>
        <v>414</v>
      </c>
      <c r="I98" s="130"/>
      <c r="J98" s="130"/>
      <c r="K98" s="130"/>
      <c r="L98" s="87"/>
      <c r="M98" s="103"/>
      <c r="N98" s="94"/>
      <c r="O98" s="84"/>
      <c r="P98" s="84"/>
      <c r="Q98" s="84"/>
      <c r="R98" s="84"/>
      <c r="S98" s="84"/>
      <c r="T98" s="84"/>
    </row>
    <row r="99" spans="1:20" s="8" customFormat="1" ht="15.75" customHeight="1">
      <c r="A99" s="101" t="s">
        <v>121</v>
      </c>
      <c r="B99" s="85" t="s">
        <v>71</v>
      </c>
      <c r="C99" s="159"/>
      <c r="D99" s="158"/>
      <c r="E99" s="158"/>
      <c r="F99" s="160"/>
      <c r="G99" s="172">
        <v>5.5</v>
      </c>
      <c r="H99" s="179">
        <f t="shared" si="2"/>
        <v>198</v>
      </c>
      <c r="I99" s="130"/>
      <c r="J99" s="130"/>
      <c r="K99" s="130"/>
      <c r="L99" s="87"/>
      <c r="M99" s="103"/>
      <c r="N99" s="94"/>
      <c r="O99" s="84"/>
      <c r="P99" s="84"/>
      <c r="Q99" s="84"/>
      <c r="R99" s="84"/>
      <c r="S99" s="84"/>
      <c r="T99" s="84"/>
    </row>
    <row r="100" spans="1:20" s="8" customFormat="1" ht="15.75" customHeight="1">
      <c r="A100" s="479" t="s">
        <v>122</v>
      </c>
      <c r="B100" s="85" t="s">
        <v>72</v>
      </c>
      <c r="C100" s="159"/>
      <c r="D100" s="158"/>
      <c r="E100" s="158"/>
      <c r="F100" s="160"/>
      <c r="G100" s="172">
        <v>6</v>
      </c>
      <c r="H100" s="179">
        <f t="shared" si="2"/>
        <v>216</v>
      </c>
      <c r="I100" s="87">
        <f>SUM(J100:L100)</f>
        <v>44</v>
      </c>
      <c r="J100" s="123">
        <v>24</v>
      </c>
      <c r="K100" s="130">
        <v>8</v>
      </c>
      <c r="L100" s="176">
        <v>12</v>
      </c>
      <c r="M100" s="103">
        <f>H100-I100</f>
        <v>172</v>
      </c>
      <c r="N100" s="94"/>
      <c r="O100" s="84"/>
      <c r="P100" s="106"/>
      <c r="Q100" s="106"/>
      <c r="R100" s="84"/>
      <c r="S100" s="84"/>
      <c r="T100" s="84"/>
    </row>
    <row r="101" spans="1:20" s="8" customFormat="1" ht="15.75" customHeight="1">
      <c r="A101" s="480"/>
      <c r="B101" s="85" t="s">
        <v>72</v>
      </c>
      <c r="C101" s="159"/>
      <c r="D101" s="158">
        <v>10</v>
      </c>
      <c r="E101" s="158"/>
      <c r="F101" s="160"/>
      <c r="G101" s="172">
        <v>2</v>
      </c>
      <c r="H101" s="179">
        <f t="shared" si="2"/>
        <v>72</v>
      </c>
      <c r="I101" s="176">
        <v>18</v>
      </c>
      <c r="J101" s="130" t="s">
        <v>240</v>
      </c>
      <c r="K101" s="130" t="s">
        <v>226</v>
      </c>
      <c r="L101" s="87" t="s">
        <v>247</v>
      </c>
      <c r="M101" s="103">
        <f>H101-I101</f>
        <v>54</v>
      </c>
      <c r="N101" s="94"/>
      <c r="O101" s="84"/>
      <c r="P101" s="84" t="s">
        <v>238</v>
      </c>
      <c r="Q101" s="84"/>
      <c r="R101" s="84"/>
      <c r="S101" s="84"/>
      <c r="T101" s="84"/>
    </row>
    <row r="102" spans="1:20" s="8" customFormat="1" ht="15.75" customHeight="1">
      <c r="A102" s="481"/>
      <c r="B102" s="85" t="s">
        <v>72</v>
      </c>
      <c r="C102" s="159" t="s">
        <v>47</v>
      </c>
      <c r="D102" s="158"/>
      <c r="E102" s="158"/>
      <c r="F102" s="160"/>
      <c r="G102" s="172">
        <v>3</v>
      </c>
      <c r="H102" s="179">
        <f t="shared" si="2"/>
        <v>108</v>
      </c>
      <c r="I102" s="176">
        <v>18</v>
      </c>
      <c r="J102" s="130" t="s">
        <v>240</v>
      </c>
      <c r="K102" s="130" t="s">
        <v>226</v>
      </c>
      <c r="L102" s="87" t="s">
        <v>247</v>
      </c>
      <c r="M102" s="103">
        <f>H102-I102</f>
        <v>90</v>
      </c>
      <c r="N102" s="94"/>
      <c r="O102" s="84"/>
      <c r="P102" s="84"/>
      <c r="Q102" s="84" t="s">
        <v>238</v>
      </c>
      <c r="R102" s="84"/>
      <c r="S102" s="84"/>
      <c r="T102" s="84"/>
    </row>
    <row r="103" spans="1:20" s="8" customFormat="1" ht="15.75" customHeight="1">
      <c r="A103" s="101" t="s">
        <v>230</v>
      </c>
      <c r="B103" s="129" t="s">
        <v>69</v>
      </c>
      <c r="C103" s="159"/>
      <c r="D103" s="158"/>
      <c r="E103" s="158">
        <v>12</v>
      </c>
      <c r="F103" s="160"/>
      <c r="G103" s="182">
        <v>1</v>
      </c>
      <c r="H103" s="179">
        <f t="shared" si="2"/>
        <v>36</v>
      </c>
      <c r="I103" s="176">
        <v>8</v>
      </c>
      <c r="J103" s="130"/>
      <c r="K103" s="130"/>
      <c r="L103" s="87" t="s">
        <v>48</v>
      </c>
      <c r="M103" s="103">
        <f>H103-I103</f>
        <v>28</v>
      </c>
      <c r="N103" s="94"/>
      <c r="O103" s="87"/>
      <c r="P103" s="87"/>
      <c r="Q103" s="87" t="s">
        <v>48</v>
      </c>
      <c r="R103" s="84"/>
      <c r="S103" s="84"/>
      <c r="T103" s="84"/>
    </row>
    <row r="104" spans="1:20" s="8" customFormat="1" ht="15.75" customHeight="1">
      <c r="A104" s="101" t="s">
        <v>51</v>
      </c>
      <c r="B104" s="96" t="s">
        <v>184</v>
      </c>
      <c r="C104" s="130"/>
      <c r="D104" s="130"/>
      <c r="E104" s="130"/>
      <c r="F104" s="124"/>
      <c r="G104" s="131">
        <v>4</v>
      </c>
      <c r="H104" s="86">
        <f t="shared" si="2"/>
        <v>144</v>
      </c>
      <c r="I104" s="130"/>
      <c r="J104" s="130"/>
      <c r="K104" s="87"/>
      <c r="L104" s="130"/>
      <c r="M104" s="103"/>
      <c r="N104" s="128"/>
      <c r="O104" s="84"/>
      <c r="P104" s="84"/>
      <c r="Q104" s="84"/>
      <c r="R104" s="84"/>
      <c r="S104" s="84"/>
      <c r="T104" s="84"/>
    </row>
    <row r="105" spans="1:20" s="8" customFormat="1" ht="15.75" customHeight="1">
      <c r="A105" s="101" t="s">
        <v>123</v>
      </c>
      <c r="B105" s="85" t="s">
        <v>71</v>
      </c>
      <c r="C105" s="130"/>
      <c r="D105" s="130"/>
      <c r="E105" s="130"/>
      <c r="F105" s="124"/>
      <c r="G105" s="131">
        <v>1</v>
      </c>
      <c r="H105" s="86">
        <f t="shared" si="2"/>
        <v>36</v>
      </c>
      <c r="I105" s="130"/>
      <c r="J105" s="130"/>
      <c r="K105" s="87"/>
      <c r="L105" s="130"/>
      <c r="M105" s="103"/>
      <c r="N105" s="128"/>
      <c r="O105" s="84"/>
      <c r="P105" s="84"/>
      <c r="Q105" s="84"/>
      <c r="R105" s="84"/>
      <c r="S105" s="84"/>
      <c r="T105" s="84"/>
    </row>
    <row r="106" spans="1:20" s="8" customFormat="1" ht="15.75" customHeight="1">
      <c r="A106" s="101" t="s">
        <v>124</v>
      </c>
      <c r="B106" s="85" t="s">
        <v>72</v>
      </c>
      <c r="C106" s="130"/>
      <c r="D106" s="130" t="s">
        <v>44</v>
      </c>
      <c r="E106" s="130"/>
      <c r="F106" s="124"/>
      <c r="G106" s="182">
        <v>3</v>
      </c>
      <c r="H106" s="99">
        <f t="shared" si="2"/>
        <v>108</v>
      </c>
      <c r="I106" s="176">
        <v>12</v>
      </c>
      <c r="J106" s="130" t="s">
        <v>48</v>
      </c>
      <c r="K106" s="130"/>
      <c r="L106" s="87" t="s">
        <v>244</v>
      </c>
      <c r="M106" s="103">
        <f>H106-I106</f>
        <v>96</v>
      </c>
      <c r="N106" s="94"/>
      <c r="O106" s="84"/>
      <c r="P106" s="84" t="s">
        <v>239</v>
      </c>
      <c r="Q106" s="84"/>
      <c r="R106" s="84"/>
      <c r="S106" s="84"/>
      <c r="T106" s="84"/>
    </row>
    <row r="107" spans="1:20" s="8" customFormat="1" ht="31.5" customHeight="1">
      <c r="A107" s="101" t="s">
        <v>53</v>
      </c>
      <c r="B107" s="129" t="s">
        <v>185</v>
      </c>
      <c r="C107" s="158"/>
      <c r="D107" s="159"/>
      <c r="E107" s="159"/>
      <c r="F107" s="190"/>
      <c r="G107" s="172">
        <v>9</v>
      </c>
      <c r="H107" s="179">
        <f t="shared" si="2"/>
        <v>324</v>
      </c>
      <c r="I107" s="130"/>
      <c r="J107" s="130"/>
      <c r="K107" s="130"/>
      <c r="L107" s="87"/>
      <c r="M107" s="103"/>
      <c r="N107" s="94"/>
      <c r="O107" s="84"/>
      <c r="P107" s="84"/>
      <c r="Q107" s="84"/>
      <c r="R107" s="84"/>
      <c r="S107" s="84"/>
      <c r="T107" s="84"/>
    </row>
    <row r="108" spans="1:20" s="8" customFormat="1" ht="15.75" customHeight="1">
      <c r="A108" s="101" t="s">
        <v>125</v>
      </c>
      <c r="B108" s="85" t="s">
        <v>71</v>
      </c>
      <c r="C108" s="158"/>
      <c r="D108" s="159"/>
      <c r="E108" s="159"/>
      <c r="F108" s="190"/>
      <c r="G108" s="172">
        <v>3</v>
      </c>
      <c r="H108" s="179">
        <f t="shared" si="2"/>
        <v>108</v>
      </c>
      <c r="I108" s="130"/>
      <c r="J108" s="130"/>
      <c r="K108" s="130"/>
      <c r="L108" s="87"/>
      <c r="M108" s="103"/>
      <c r="N108" s="94"/>
      <c r="O108" s="84"/>
      <c r="P108" s="84"/>
      <c r="Q108" s="84"/>
      <c r="R108" s="84"/>
      <c r="S108" s="84"/>
      <c r="T108" s="84"/>
    </row>
    <row r="109" spans="1:20" s="8" customFormat="1" ht="15.75" customHeight="1">
      <c r="A109" s="479" t="s">
        <v>126</v>
      </c>
      <c r="B109" s="85" t="s">
        <v>72</v>
      </c>
      <c r="C109" s="158"/>
      <c r="D109" s="159"/>
      <c r="E109" s="159"/>
      <c r="F109" s="190"/>
      <c r="G109" s="172">
        <v>6</v>
      </c>
      <c r="H109" s="179">
        <f t="shared" si="2"/>
        <v>216</v>
      </c>
      <c r="I109" s="87">
        <f>SUM(J109:L109)</f>
        <v>36</v>
      </c>
      <c r="J109" s="123">
        <v>16</v>
      </c>
      <c r="K109" s="130">
        <v>8</v>
      </c>
      <c r="L109" s="176">
        <v>12</v>
      </c>
      <c r="M109" s="103">
        <f>H109-I109</f>
        <v>180</v>
      </c>
      <c r="N109" s="94"/>
      <c r="O109" s="84"/>
      <c r="P109" s="84"/>
      <c r="Q109" s="181"/>
      <c r="R109" s="106"/>
      <c r="S109" s="84"/>
      <c r="T109" s="84"/>
    </row>
    <row r="110" spans="1:20" s="8" customFormat="1" ht="15.75" customHeight="1">
      <c r="A110" s="480"/>
      <c r="B110" s="85" t="s">
        <v>72</v>
      </c>
      <c r="C110" s="158"/>
      <c r="D110" s="159" t="s">
        <v>47</v>
      </c>
      <c r="E110" s="159"/>
      <c r="F110" s="190"/>
      <c r="G110" s="172">
        <v>3</v>
      </c>
      <c r="H110" s="179">
        <f t="shared" si="2"/>
        <v>108</v>
      </c>
      <c r="I110" s="176">
        <v>12</v>
      </c>
      <c r="J110" s="130" t="s">
        <v>246</v>
      </c>
      <c r="K110" s="130" t="s">
        <v>235</v>
      </c>
      <c r="L110" s="87"/>
      <c r="M110" s="103">
        <f>H110-I110</f>
        <v>96</v>
      </c>
      <c r="N110" s="94"/>
      <c r="O110" s="84"/>
      <c r="P110" s="84"/>
      <c r="Q110" s="84" t="s">
        <v>240</v>
      </c>
      <c r="R110" s="84"/>
      <c r="S110" s="84"/>
      <c r="T110" s="84"/>
    </row>
    <row r="111" spans="1:20" s="8" customFormat="1" ht="15.75" customHeight="1">
      <c r="A111" s="481"/>
      <c r="B111" s="85" t="s">
        <v>72</v>
      </c>
      <c r="C111" s="158">
        <v>13</v>
      </c>
      <c r="D111" s="159"/>
      <c r="E111" s="159"/>
      <c r="F111" s="190"/>
      <c r="G111" s="172">
        <v>2</v>
      </c>
      <c r="H111" s="179">
        <f t="shared" si="2"/>
        <v>72</v>
      </c>
      <c r="I111" s="176">
        <v>12</v>
      </c>
      <c r="J111" s="130" t="s">
        <v>243</v>
      </c>
      <c r="K111" s="130" t="s">
        <v>226</v>
      </c>
      <c r="L111" s="87"/>
      <c r="M111" s="103">
        <f>H111-I111</f>
        <v>60</v>
      </c>
      <c r="N111" s="94"/>
      <c r="O111" s="84"/>
      <c r="P111" s="84"/>
      <c r="Q111" s="84"/>
      <c r="R111" s="84" t="s">
        <v>239</v>
      </c>
      <c r="S111" s="84"/>
      <c r="T111" s="84"/>
    </row>
    <row r="112" spans="1:20" s="8" customFormat="1" ht="15.75" customHeight="1">
      <c r="A112" s="101" t="s">
        <v>127</v>
      </c>
      <c r="B112" s="129" t="s">
        <v>61</v>
      </c>
      <c r="C112" s="158"/>
      <c r="D112" s="159"/>
      <c r="E112" s="159" t="s">
        <v>51</v>
      </c>
      <c r="F112" s="160"/>
      <c r="G112" s="182">
        <v>1</v>
      </c>
      <c r="H112" s="179">
        <f t="shared" si="2"/>
        <v>36</v>
      </c>
      <c r="I112" s="176">
        <v>8</v>
      </c>
      <c r="J112" s="130"/>
      <c r="K112" s="130"/>
      <c r="L112" s="87" t="s">
        <v>48</v>
      </c>
      <c r="M112" s="103">
        <f>H112-I112</f>
        <v>28</v>
      </c>
      <c r="N112" s="94"/>
      <c r="O112" s="84"/>
      <c r="P112" s="84"/>
      <c r="Q112" s="84"/>
      <c r="R112" s="84"/>
      <c r="S112" s="84" t="s">
        <v>48</v>
      </c>
      <c r="T112" s="84"/>
    </row>
    <row r="113" spans="1:20" s="8" customFormat="1" ht="30.75" customHeight="1">
      <c r="A113" s="87" t="s">
        <v>161</v>
      </c>
      <c r="B113" s="129" t="s">
        <v>186</v>
      </c>
      <c r="C113" s="158"/>
      <c r="D113" s="159"/>
      <c r="E113" s="159"/>
      <c r="F113" s="190"/>
      <c r="G113" s="172">
        <v>8.5</v>
      </c>
      <c r="H113" s="179">
        <f t="shared" si="2"/>
        <v>306</v>
      </c>
      <c r="I113" s="130"/>
      <c r="J113" s="130"/>
      <c r="K113" s="130"/>
      <c r="L113" s="87"/>
      <c r="M113" s="103"/>
      <c r="N113" s="94"/>
      <c r="O113" s="84"/>
      <c r="P113" s="84"/>
      <c r="Q113" s="84"/>
      <c r="R113" s="84"/>
      <c r="S113" s="84"/>
      <c r="T113" s="84"/>
    </row>
    <row r="114" spans="1:20" s="8" customFormat="1" ht="15.75" customHeight="1">
      <c r="A114" s="87" t="s">
        <v>231</v>
      </c>
      <c r="B114" s="85" t="s">
        <v>71</v>
      </c>
      <c r="C114" s="158"/>
      <c r="D114" s="159"/>
      <c r="E114" s="159"/>
      <c r="F114" s="190"/>
      <c r="G114" s="172">
        <v>4</v>
      </c>
      <c r="H114" s="179">
        <f t="shared" si="2"/>
        <v>144</v>
      </c>
      <c r="I114" s="130"/>
      <c r="J114" s="130"/>
      <c r="K114" s="130"/>
      <c r="L114" s="87"/>
      <c r="M114" s="103"/>
      <c r="N114" s="94"/>
      <c r="O114" s="84"/>
      <c r="P114" s="84"/>
      <c r="Q114" s="84"/>
      <c r="R114" s="84"/>
      <c r="S114" s="84"/>
      <c r="T114" s="84"/>
    </row>
    <row r="115" spans="1:20" s="8" customFormat="1" ht="15.75" customHeight="1">
      <c r="A115" s="87" t="s">
        <v>232</v>
      </c>
      <c r="B115" s="85" t="s">
        <v>72</v>
      </c>
      <c r="C115" s="158">
        <v>12</v>
      </c>
      <c r="D115" s="159"/>
      <c r="E115" s="159"/>
      <c r="F115" s="190"/>
      <c r="G115" s="172">
        <v>3.5</v>
      </c>
      <c r="H115" s="179">
        <f t="shared" si="2"/>
        <v>126</v>
      </c>
      <c r="I115" s="176">
        <v>18</v>
      </c>
      <c r="J115" s="130" t="s">
        <v>240</v>
      </c>
      <c r="K115" s="130" t="s">
        <v>227</v>
      </c>
      <c r="L115" s="87"/>
      <c r="M115" s="103">
        <f>H115-I115</f>
        <v>108</v>
      </c>
      <c r="N115" s="94"/>
      <c r="O115" s="84"/>
      <c r="P115" s="84"/>
      <c r="Q115" s="84" t="s">
        <v>238</v>
      </c>
      <c r="R115" s="84"/>
      <c r="S115" s="84"/>
      <c r="T115" s="84"/>
    </row>
    <row r="116" spans="1:20" s="8" customFormat="1" ht="15.75" customHeight="1">
      <c r="A116" s="87" t="s">
        <v>233</v>
      </c>
      <c r="B116" s="129" t="s">
        <v>62</v>
      </c>
      <c r="C116" s="158"/>
      <c r="D116" s="159"/>
      <c r="E116" s="159" t="s">
        <v>52</v>
      </c>
      <c r="F116" s="160"/>
      <c r="G116" s="182">
        <v>1</v>
      </c>
      <c r="H116" s="179">
        <f t="shared" si="2"/>
        <v>36</v>
      </c>
      <c r="I116" s="176">
        <v>8</v>
      </c>
      <c r="J116" s="130"/>
      <c r="K116" s="130"/>
      <c r="L116" s="87" t="s">
        <v>48</v>
      </c>
      <c r="M116" s="103">
        <f>H116-I116</f>
        <v>28</v>
      </c>
      <c r="N116" s="94"/>
      <c r="O116" s="84"/>
      <c r="P116" s="84"/>
      <c r="Q116" s="84"/>
      <c r="R116" s="84" t="s">
        <v>48</v>
      </c>
      <c r="S116" s="84"/>
      <c r="T116" s="84"/>
    </row>
    <row r="117" spans="1:20" s="8" customFormat="1" ht="15.75" customHeight="1">
      <c r="A117" s="448" t="s">
        <v>35</v>
      </c>
      <c r="B117" s="448"/>
      <c r="C117" s="116"/>
      <c r="D117" s="116"/>
      <c r="E117" s="116"/>
      <c r="F117" s="148"/>
      <c r="G117" s="254">
        <f>SUM(G56,G59,G63,G70,G73,G76,G81,G84,G90,G92,G95,G98,G104,G107,G113,G55)</f>
        <v>104</v>
      </c>
      <c r="H117" s="261">
        <v>1674</v>
      </c>
      <c r="I117" s="262"/>
      <c r="J117" s="262"/>
      <c r="K117" s="262"/>
      <c r="L117" s="262"/>
      <c r="M117" s="176"/>
      <c r="N117" s="84"/>
      <c r="O117" s="84"/>
      <c r="P117" s="84"/>
      <c r="Q117" s="84"/>
      <c r="R117" s="84"/>
      <c r="S117" s="84"/>
      <c r="T117" s="84"/>
    </row>
    <row r="118" spans="1:20" s="8" customFormat="1" ht="15.75" customHeight="1">
      <c r="A118" s="84"/>
      <c r="B118" s="115" t="s">
        <v>111</v>
      </c>
      <c r="C118" s="86"/>
      <c r="D118" s="86"/>
      <c r="E118" s="86"/>
      <c r="F118" s="105"/>
      <c r="G118" s="254">
        <f>SUM(G57,G60,G64,G71,G74,G77,G82,G85,G93,G96,G99,G105,G108,G114,G55)</f>
        <v>44.5</v>
      </c>
      <c r="H118" s="99">
        <f>G118*36</f>
        <v>1602</v>
      </c>
      <c r="I118" s="106"/>
      <c r="J118" s="106"/>
      <c r="K118" s="106"/>
      <c r="L118" s="106"/>
      <c r="M118" s="151"/>
      <c r="N118" s="84"/>
      <c r="O118" s="84"/>
      <c r="P118" s="84"/>
      <c r="Q118" s="84"/>
      <c r="R118" s="84"/>
      <c r="S118" s="84"/>
      <c r="T118" s="84"/>
    </row>
    <row r="119" spans="1:20" s="8" customFormat="1" ht="15.75" customHeight="1">
      <c r="A119" s="151"/>
      <c r="B119" s="152" t="s">
        <v>112</v>
      </c>
      <c r="C119" s="153"/>
      <c r="D119" s="119"/>
      <c r="E119" s="119"/>
      <c r="F119" s="154"/>
      <c r="G119" s="254">
        <f>SUM(G58,G61:G62,G65,G72,G75,G78,G83,G86,G91,G94,G97,G100,G106,G109,G115:G116)</f>
        <v>60.5</v>
      </c>
      <c r="H119" s="252">
        <f>G119*36</f>
        <v>2178</v>
      </c>
      <c r="I119" s="262">
        <f>SUM(I58,I61:I62,I65,I72,I75,I78,I83,I86,I91,I94,I97,I100,I106,I109,I115:I116)</f>
        <v>298</v>
      </c>
      <c r="J119" s="263">
        <v>170</v>
      </c>
      <c r="K119" s="263">
        <v>42</v>
      </c>
      <c r="L119" s="263">
        <v>74</v>
      </c>
      <c r="M119" s="261">
        <f>SUM(M58,M61:M62,M65,M72,M75,M78,M83,M86,M91,M94,M97,M100,M106,M109,M115:M116)</f>
        <v>1880</v>
      </c>
      <c r="N119" s="133" t="s">
        <v>234</v>
      </c>
      <c r="O119" s="133" t="s">
        <v>248</v>
      </c>
      <c r="P119" s="133" t="s">
        <v>249</v>
      </c>
      <c r="Q119" s="133" t="s">
        <v>251</v>
      </c>
      <c r="R119" s="133" t="s">
        <v>254</v>
      </c>
      <c r="S119" s="133" t="s">
        <v>253</v>
      </c>
      <c r="T119" s="138"/>
    </row>
    <row r="120" spans="1:20" s="8" customFormat="1" ht="24.75" customHeight="1">
      <c r="A120" s="482" t="s">
        <v>163</v>
      </c>
      <c r="B120" s="482"/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3"/>
      <c r="O120" s="482"/>
      <c r="P120" s="482"/>
      <c r="Q120" s="482"/>
      <c r="R120" s="482"/>
      <c r="S120" s="482"/>
      <c r="T120" s="166"/>
    </row>
    <row r="121" spans="1:20" s="8" customFormat="1" ht="15.75" customHeight="1">
      <c r="A121" s="87" t="s">
        <v>94</v>
      </c>
      <c r="B121" s="193" t="s">
        <v>130</v>
      </c>
      <c r="C121" s="192"/>
      <c r="D121" s="192"/>
      <c r="E121" s="192"/>
      <c r="F121" s="192"/>
      <c r="G121" s="172">
        <v>3</v>
      </c>
      <c r="H121" s="179">
        <f aca="true" t="shared" si="3" ref="H121:H126">G121*36</f>
        <v>108</v>
      </c>
      <c r="I121" s="192"/>
      <c r="J121" s="192"/>
      <c r="K121" s="192"/>
      <c r="L121" s="192"/>
      <c r="M121" s="194"/>
      <c r="N121" s="92"/>
      <c r="O121" s="195"/>
      <c r="P121" s="192"/>
      <c r="Q121" s="192"/>
      <c r="R121" s="192"/>
      <c r="S121" s="192"/>
      <c r="T121" s="166"/>
    </row>
    <row r="122" spans="1:20" s="8" customFormat="1" ht="15.75" customHeight="1">
      <c r="A122" s="87" t="s">
        <v>131</v>
      </c>
      <c r="B122" s="177" t="s">
        <v>71</v>
      </c>
      <c r="C122" s="192"/>
      <c r="D122" s="192"/>
      <c r="E122" s="192"/>
      <c r="F122" s="192"/>
      <c r="G122" s="172">
        <v>3</v>
      </c>
      <c r="H122" s="179">
        <f t="shared" si="3"/>
        <v>108</v>
      </c>
      <c r="I122" s="192"/>
      <c r="J122" s="192"/>
      <c r="K122" s="192"/>
      <c r="L122" s="192"/>
      <c r="M122" s="194"/>
      <c r="N122" s="92"/>
      <c r="O122" s="195"/>
      <c r="P122" s="192"/>
      <c r="Q122" s="192"/>
      <c r="R122" s="192"/>
      <c r="S122" s="192"/>
      <c r="T122" s="166"/>
    </row>
    <row r="123" spans="1:20" s="8" customFormat="1" ht="15.75" customHeight="1">
      <c r="A123" s="87" t="s">
        <v>83</v>
      </c>
      <c r="B123" s="193" t="s">
        <v>132</v>
      </c>
      <c r="C123" s="192"/>
      <c r="D123" s="192"/>
      <c r="E123" s="192"/>
      <c r="F123" s="192"/>
      <c r="G123" s="172">
        <v>4.5</v>
      </c>
      <c r="H123" s="179">
        <f t="shared" si="3"/>
        <v>162</v>
      </c>
      <c r="I123" s="192"/>
      <c r="J123" s="192"/>
      <c r="K123" s="192"/>
      <c r="L123" s="192"/>
      <c r="M123" s="194"/>
      <c r="N123" s="92"/>
      <c r="O123" s="195"/>
      <c r="P123" s="192"/>
      <c r="Q123" s="192"/>
      <c r="R123" s="192"/>
      <c r="S123" s="192"/>
      <c r="T123" s="166"/>
    </row>
    <row r="124" spans="1:20" s="8" customFormat="1" ht="15.75" customHeight="1">
      <c r="A124" s="87" t="s">
        <v>133</v>
      </c>
      <c r="B124" s="177" t="s">
        <v>71</v>
      </c>
      <c r="C124" s="192"/>
      <c r="D124" s="192"/>
      <c r="E124" s="192"/>
      <c r="F124" s="192"/>
      <c r="G124" s="172">
        <v>4.5</v>
      </c>
      <c r="H124" s="179">
        <f t="shared" si="3"/>
        <v>162</v>
      </c>
      <c r="I124" s="192"/>
      <c r="J124" s="192"/>
      <c r="K124" s="192"/>
      <c r="L124" s="192"/>
      <c r="M124" s="194"/>
      <c r="N124" s="92"/>
      <c r="O124" s="195"/>
      <c r="P124" s="192"/>
      <c r="Q124" s="192"/>
      <c r="R124" s="192"/>
      <c r="S124" s="192"/>
      <c r="T124" s="166"/>
    </row>
    <row r="125" spans="1:20" s="8" customFormat="1" ht="15.75" customHeight="1">
      <c r="A125" s="87" t="s">
        <v>86</v>
      </c>
      <c r="B125" s="193" t="s">
        <v>103</v>
      </c>
      <c r="C125" s="90"/>
      <c r="D125" s="99">
        <v>15</v>
      </c>
      <c r="E125" s="99"/>
      <c r="F125" s="99"/>
      <c r="G125" s="172">
        <v>5</v>
      </c>
      <c r="H125" s="179">
        <f t="shared" si="3"/>
        <v>180</v>
      </c>
      <c r="I125" s="264">
        <v>90</v>
      </c>
      <c r="J125" s="264"/>
      <c r="K125" s="264"/>
      <c r="L125" s="264">
        <v>90</v>
      </c>
      <c r="M125" s="265">
        <f>H125-I125</f>
        <v>90</v>
      </c>
      <c r="N125" s="190"/>
      <c r="O125" s="198"/>
      <c r="P125" s="99"/>
      <c r="Q125" s="99"/>
      <c r="R125" s="99"/>
      <c r="S125" s="99"/>
      <c r="T125" s="166"/>
    </row>
    <row r="126" spans="1:20" s="8" customFormat="1" ht="15.75" customHeight="1">
      <c r="A126" s="124">
        <v>4</v>
      </c>
      <c r="B126" s="193" t="s">
        <v>20</v>
      </c>
      <c r="C126" s="90"/>
      <c r="D126" s="99">
        <v>15</v>
      </c>
      <c r="E126" s="99"/>
      <c r="F126" s="99"/>
      <c r="G126" s="172">
        <v>6</v>
      </c>
      <c r="H126" s="179">
        <f t="shared" si="3"/>
        <v>216</v>
      </c>
      <c r="I126" s="199"/>
      <c r="J126" s="199"/>
      <c r="K126" s="199"/>
      <c r="L126" s="199"/>
      <c r="M126" s="266">
        <f>H126-I126</f>
        <v>216</v>
      </c>
      <c r="N126" s="190"/>
      <c r="O126" s="198"/>
      <c r="P126" s="99"/>
      <c r="Q126" s="99"/>
      <c r="R126" s="99"/>
      <c r="S126" s="99"/>
      <c r="T126" s="166"/>
    </row>
    <row r="127" spans="1:20" s="8" customFormat="1" ht="15.75" customHeight="1">
      <c r="A127" s="476" t="s">
        <v>35</v>
      </c>
      <c r="B127" s="476"/>
      <c r="C127" s="90"/>
      <c r="D127" s="90"/>
      <c r="E127" s="90"/>
      <c r="F127" s="90"/>
      <c r="G127" s="267">
        <f>SUM(G125:G126,G121,G123)</f>
        <v>18.5</v>
      </c>
      <c r="H127" s="121"/>
      <c r="I127" s="121"/>
      <c r="J127" s="121"/>
      <c r="K127" s="121"/>
      <c r="L127" s="121"/>
      <c r="M127" s="121"/>
      <c r="N127" s="190"/>
      <c r="O127" s="198"/>
      <c r="P127" s="99"/>
      <c r="Q127" s="99"/>
      <c r="R127" s="99"/>
      <c r="S127" s="99"/>
      <c r="T127" s="166"/>
    </row>
    <row r="128" spans="1:20" s="8" customFormat="1" ht="15.75" customHeight="1">
      <c r="A128" s="200"/>
      <c r="B128" s="115" t="s">
        <v>111</v>
      </c>
      <c r="C128" s="90"/>
      <c r="D128" s="90"/>
      <c r="E128" s="90"/>
      <c r="F128" s="90"/>
      <c r="G128" s="268">
        <f>SUM(G122,G124)</f>
        <v>7.5</v>
      </c>
      <c r="H128" s="269"/>
      <c r="I128" s="270"/>
      <c r="J128" s="270"/>
      <c r="K128" s="270"/>
      <c r="L128" s="270"/>
      <c r="M128" s="271"/>
      <c r="N128" s="190"/>
      <c r="O128" s="198"/>
      <c r="P128" s="99"/>
      <c r="Q128" s="99"/>
      <c r="R128" s="99"/>
      <c r="S128" s="99"/>
      <c r="T128" s="166"/>
    </row>
    <row r="129" spans="1:20" s="8" customFormat="1" ht="15.75" customHeight="1">
      <c r="A129" s="200"/>
      <c r="B129" s="115" t="s">
        <v>112</v>
      </c>
      <c r="C129" s="90"/>
      <c r="D129" s="90"/>
      <c r="E129" s="90"/>
      <c r="F129" s="90"/>
      <c r="G129" s="267">
        <f>SUM(G125:G126)</f>
        <v>11</v>
      </c>
      <c r="H129" s="86">
        <f>G129*36</f>
        <v>396</v>
      </c>
      <c r="I129" s="272">
        <f>SUM(I125:I126)</f>
        <v>90</v>
      </c>
      <c r="J129" s="264"/>
      <c r="K129" s="264"/>
      <c r="L129" s="264">
        <v>90</v>
      </c>
      <c r="M129" s="265">
        <f>H129-I129</f>
        <v>306</v>
      </c>
      <c r="N129" s="190"/>
      <c r="O129" s="198"/>
      <c r="P129" s="99"/>
      <c r="Q129" s="99"/>
      <c r="R129" s="99"/>
      <c r="S129" s="99"/>
      <c r="T129" s="166"/>
    </row>
    <row r="130" spans="1:20" s="8" customFormat="1" ht="15.75" customHeight="1">
      <c r="A130" s="200"/>
      <c r="B130" s="202"/>
      <c r="C130" s="90"/>
      <c r="D130" s="90"/>
      <c r="E130" s="90"/>
      <c r="F130" s="90"/>
      <c r="G130" s="201"/>
      <c r="H130" s="203"/>
      <c r="I130" s="196"/>
      <c r="J130" s="196"/>
      <c r="K130" s="196"/>
      <c r="L130" s="196"/>
      <c r="M130" s="197"/>
      <c r="N130" s="190"/>
      <c r="O130" s="198"/>
      <c r="P130" s="99"/>
      <c r="Q130" s="99"/>
      <c r="R130" s="99"/>
      <c r="S130" s="99"/>
      <c r="T130" s="166"/>
    </row>
    <row r="131" spans="1:20" s="8" customFormat="1" ht="19.5" customHeight="1">
      <c r="A131" s="477" t="s">
        <v>104</v>
      </c>
      <c r="B131" s="477"/>
      <c r="C131" s="477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8"/>
      <c r="O131" s="477"/>
      <c r="P131" s="477"/>
      <c r="Q131" s="477"/>
      <c r="R131" s="477"/>
      <c r="S131" s="477"/>
      <c r="T131" s="166"/>
    </row>
    <row r="132" spans="1:20" s="8" customFormat="1" ht="15.75" customHeight="1">
      <c r="A132" s="205" t="s">
        <v>94</v>
      </c>
      <c r="B132" s="206" t="s">
        <v>105</v>
      </c>
      <c r="C132" s="207">
        <v>15</v>
      </c>
      <c r="D132" s="208"/>
      <c r="E132" s="208"/>
      <c r="F132" s="208"/>
      <c r="G132" s="273">
        <v>1</v>
      </c>
      <c r="H132" s="179">
        <f>G132*36</f>
        <v>36</v>
      </c>
      <c r="I132" s="207"/>
      <c r="J132" s="207"/>
      <c r="K132" s="207"/>
      <c r="L132" s="207"/>
      <c r="M132" s="265">
        <f>H132-I132</f>
        <v>36</v>
      </c>
      <c r="N132" s="208"/>
      <c r="O132" s="204"/>
      <c r="P132" s="204"/>
      <c r="Q132" s="204"/>
      <c r="R132" s="204"/>
      <c r="S132" s="204"/>
      <c r="T132" s="180"/>
    </row>
    <row r="133" spans="1:20" s="8" customFormat="1" ht="15.75" customHeight="1">
      <c r="A133" s="515" t="s">
        <v>35</v>
      </c>
      <c r="B133" s="515"/>
      <c r="C133" s="211"/>
      <c r="D133" s="211"/>
      <c r="E133" s="211"/>
      <c r="F133" s="211"/>
      <c r="G133" s="273">
        <f>SUM(G132:G132)</f>
        <v>1</v>
      </c>
      <c r="H133" s="207">
        <f>SUM(H132:H132)</f>
        <v>36</v>
      </c>
      <c r="I133" s="207">
        <f>SUM(I132:I132)</f>
        <v>0</v>
      </c>
      <c r="J133" s="207">
        <f>SUM(J132:J132)</f>
        <v>0</v>
      </c>
      <c r="K133" s="207"/>
      <c r="L133" s="207"/>
      <c r="M133" s="265">
        <f>H133-I133</f>
        <v>36</v>
      </c>
      <c r="N133" s="208"/>
      <c r="O133" s="204"/>
      <c r="P133" s="204"/>
      <c r="Q133" s="204"/>
      <c r="R133" s="204"/>
      <c r="S133" s="204"/>
      <c r="T133" s="180"/>
    </row>
    <row r="134" spans="1:20" s="8" customFormat="1" ht="13.5" customHeight="1">
      <c r="A134" s="458"/>
      <c r="B134" s="450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51"/>
    </row>
    <row r="135" spans="1:20" s="8" customFormat="1" ht="15.75" customHeight="1">
      <c r="A135" s="210"/>
      <c r="B135" s="210" t="s">
        <v>174</v>
      </c>
      <c r="C135" s="211"/>
      <c r="D135" s="211"/>
      <c r="E135" s="211"/>
      <c r="F135" s="211"/>
      <c r="G135" s="273">
        <f>SUM(G133,G127,G117,G50,G22)</f>
        <v>187</v>
      </c>
      <c r="H135" s="179">
        <f>G135*36</f>
        <v>6732</v>
      </c>
      <c r="I135" s="273"/>
      <c r="J135" s="207"/>
      <c r="K135" s="207"/>
      <c r="L135" s="207"/>
      <c r="M135" s="265"/>
      <c r="N135" s="208"/>
      <c r="O135" s="204"/>
      <c r="P135" s="204"/>
      <c r="Q135" s="204"/>
      <c r="R135" s="204"/>
      <c r="S135" s="204"/>
      <c r="T135" s="180"/>
    </row>
    <row r="136" spans="1:20" s="8" customFormat="1" ht="15.75" customHeight="1">
      <c r="A136" s="210"/>
      <c r="B136" s="212" t="s">
        <v>164</v>
      </c>
      <c r="C136" s="211"/>
      <c r="D136" s="211"/>
      <c r="E136" s="211"/>
      <c r="F136" s="211"/>
      <c r="G136" s="274">
        <f>SUM(G128,G118,G51,G23)</f>
        <v>85.5</v>
      </c>
      <c r="H136" s="179">
        <f>G136*36</f>
        <v>3078</v>
      </c>
      <c r="I136" s="274"/>
      <c r="J136" s="207"/>
      <c r="K136" s="207"/>
      <c r="L136" s="207"/>
      <c r="M136" s="265"/>
      <c r="N136" s="208"/>
      <c r="O136" s="204"/>
      <c r="P136" s="204"/>
      <c r="Q136" s="204"/>
      <c r="R136" s="204"/>
      <c r="S136" s="204"/>
      <c r="T136" s="106"/>
    </row>
    <row r="137" spans="1:20" s="8" customFormat="1" ht="15.75" customHeight="1">
      <c r="A137" s="213"/>
      <c r="B137" s="214" t="s">
        <v>107</v>
      </c>
      <c r="C137" s="215"/>
      <c r="D137" s="215"/>
      <c r="E137" s="215"/>
      <c r="F137" s="215"/>
      <c r="G137" s="275">
        <f>SUM(G133,G129,G119,G52,G24)</f>
        <v>102.5</v>
      </c>
      <c r="H137" s="179">
        <f>G137*36</f>
        <v>3690</v>
      </c>
      <c r="I137" s="276">
        <f>SUM(I133,I129,I119,I52,I24)</f>
        <v>516</v>
      </c>
      <c r="J137" s="276">
        <f>SUM(J133,J129,J119,J52,J24)</f>
        <v>242</v>
      </c>
      <c r="K137" s="276">
        <f>SUM(K133,K129,K119,K52,K24)</f>
        <v>58</v>
      </c>
      <c r="L137" s="276">
        <f>SUM(L133,L129,L119,L52,L24)</f>
        <v>188</v>
      </c>
      <c r="M137" s="276">
        <f>SUM(M133,M129,M119,M52,M24)</f>
        <v>3372</v>
      </c>
      <c r="N137" s="216"/>
      <c r="O137" s="191"/>
      <c r="P137" s="191"/>
      <c r="Q137" s="191"/>
      <c r="R137" s="191"/>
      <c r="S137" s="191"/>
      <c r="T137" s="217"/>
    </row>
    <row r="138" spans="1:20" s="8" customFormat="1" ht="15.75" customHeight="1">
      <c r="A138" s="218"/>
      <c r="B138" s="219"/>
      <c r="C138" s="220"/>
      <c r="D138" s="220"/>
      <c r="E138" s="220"/>
      <c r="F138" s="220"/>
      <c r="G138" s="277"/>
      <c r="H138" s="86"/>
      <c r="I138" s="278"/>
      <c r="J138" s="278"/>
      <c r="K138" s="278"/>
      <c r="L138" s="278"/>
      <c r="M138" s="278"/>
      <c r="N138" s="221"/>
      <c r="O138" s="222"/>
      <c r="P138" s="222"/>
      <c r="Q138" s="222"/>
      <c r="R138" s="222"/>
      <c r="S138" s="222"/>
      <c r="T138" s="166"/>
    </row>
    <row r="139" spans="1:20" s="8" customFormat="1" ht="15.75" customHeight="1">
      <c r="A139" s="121"/>
      <c r="B139" s="115"/>
      <c r="C139" s="86"/>
      <c r="D139" s="87"/>
      <c r="E139" s="87"/>
      <c r="F139" s="105"/>
      <c r="G139" s="174"/>
      <c r="H139" s="102"/>
      <c r="I139" s="223"/>
      <c r="J139" s="223"/>
      <c r="K139" s="223"/>
      <c r="L139" s="223"/>
      <c r="M139" s="223"/>
      <c r="N139" s="124"/>
      <c r="O139" s="124"/>
      <c r="P139" s="124"/>
      <c r="Q139" s="124"/>
      <c r="R139" s="124"/>
      <c r="S139" s="124"/>
      <c r="T139" s="140"/>
    </row>
    <row r="140" spans="1:20" s="8" customFormat="1" ht="20.25" customHeight="1">
      <c r="A140" s="455" t="s">
        <v>165</v>
      </c>
      <c r="B140" s="456"/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7"/>
    </row>
    <row r="141" spans="1:20" s="8" customFormat="1" ht="18" customHeight="1">
      <c r="A141" s="444" t="s">
        <v>166</v>
      </c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6"/>
    </row>
    <row r="142" spans="1:20" s="8" customFormat="1" ht="18.75" customHeight="1">
      <c r="A142" s="444" t="s">
        <v>167</v>
      </c>
      <c r="B142" s="445"/>
      <c r="C142" s="445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  <c r="Q142" s="445"/>
      <c r="R142" s="445"/>
      <c r="S142" s="445"/>
      <c r="T142" s="446"/>
    </row>
    <row r="143" spans="1:20" s="8" customFormat="1" ht="15.75" customHeight="1">
      <c r="A143" s="84" t="s">
        <v>94</v>
      </c>
      <c r="B143" s="224" t="s">
        <v>168</v>
      </c>
      <c r="C143" s="123"/>
      <c r="D143" s="130"/>
      <c r="E143" s="130"/>
      <c r="F143" s="124"/>
      <c r="G143" s="172">
        <v>4</v>
      </c>
      <c r="H143" s="99">
        <f aca="true" t="shared" si="4" ref="H143:H148">G143*36</f>
        <v>144</v>
      </c>
      <c r="I143" s="159"/>
      <c r="J143" s="159"/>
      <c r="K143" s="159"/>
      <c r="L143" s="101"/>
      <c r="M143" s="176"/>
      <c r="N143" s="101"/>
      <c r="O143" s="84"/>
      <c r="P143" s="84"/>
      <c r="Q143" s="84"/>
      <c r="R143" s="166"/>
      <c r="S143" s="84"/>
      <c r="T143" s="84"/>
    </row>
    <row r="144" spans="1:20" s="8" customFormat="1" ht="15.75" customHeight="1">
      <c r="A144" s="84" t="s">
        <v>81</v>
      </c>
      <c r="B144" s="188" t="s">
        <v>71</v>
      </c>
      <c r="C144" s="123"/>
      <c r="D144" s="130"/>
      <c r="E144" s="130"/>
      <c r="F144" s="124"/>
      <c r="G144" s="172">
        <v>2</v>
      </c>
      <c r="H144" s="99">
        <f t="shared" si="4"/>
        <v>72</v>
      </c>
      <c r="I144" s="159"/>
      <c r="J144" s="159"/>
      <c r="K144" s="159"/>
      <c r="L144" s="101"/>
      <c r="M144" s="176"/>
      <c r="N144" s="101"/>
      <c r="O144" s="84"/>
      <c r="P144" s="84"/>
      <c r="Q144" s="84"/>
      <c r="R144" s="180"/>
      <c r="S144" s="84"/>
      <c r="T144" s="84"/>
    </row>
    <row r="145" spans="1:20" s="8" customFormat="1" ht="15.75" customHeight="1">
      <c r="A145" s="84" t="s">
        <v>82</v>
      </c>
      <c r="B145" s="188" t="s">
        <v>72</v>
      </c>
      <c r="C145" s="123">
        <v>13</v>
      </c>
      <c r="D145" s="130"/>
      <c r="E145" s="130"/>
      <c r="F145" s="124"/>
      <c r="G145" s="172">
        <v>2</v>
      </c>
      <c r="H145" s="99">
        <f t="shared" si="4"/>
        <v>72</v>
      </c>
      <c r="I145" s="176">
        <v>6</v>
      </c>
      <c r="J145" s="130" t="s">
        <v>234</v>
      </c>
      <c r="K145" s="87"/>
      <c r="L145" s="130"/>
      <c r="M145" s="176">
        <f>H145-I145</f>
        <v>66</v>
      </c>
      <c r="N145" s="87"/>
      <c r="O145" s="84"/>
      <c r="P145" s="84"/>
      <c r="Q145" s="84"/>
      <c r="R145" s="84" t="s">
        <v>234</v>
      </c>
      <c r="S145" s="84"/>
      <c r="T145" s="84"/>
    </row>
    <row r="146" spans="1:20" s="8" customFormat="1" ht="15.75" customHeight="1">
      <c r="A146" s="448" t="s">
        <v>35</v>
      </c>
      <c r="B146" s="448"/>
      <c r="C146" s="116"/>
      <c r="D146" s="116"/>
      <c r="E146" s="116"/>
      <c r="F146" s="148"/>
      <c r="G146" s="254">
        <f>SUM(G143)</f>
        <v>4</v>
      </c>
      <c r="H146" s="255">
        <f t="shared" si="4"/>
        <v>144</v>
      </c>
      <c r="I146" s="106"/>
      <c r="J146" s="106"/>
      <c r="K146" s="106"/>
      <c r="L146" s="106"/>
      <c r="M146" s="121"/>
      <c r="N146" s="106"/>
      <c r="O146" s="84"/>
      <c r="P146" s="95"/>
      <c r="Q146" s="95"/>
      <c r="R146" s="95"/>
      <c r="S146" s="95"/>
      <c r="T146" s="84"/>
    </row>
    <row r="147" spans="1:20" s="8" customFormat="1" ht="15.75" customHeight="1">
      <c r="A147" s="84"/>
      <c r="B147" s="115" t="s">
        <v>111</v>
      </c>
      <c r="C147" s="86"/>
      <c r="D147" s="86"/>
      <c r="E147" s="86"/>
      <c r="F147" s="105"/>
      <c r="G147" s="256">
        <f>SUM(G144)</f>
        <v>2</v>
      </c>
      <c r="H147" s="99">
        <f t="shared" si="4"/>
        <v>72</v>
      </c>
      <c r="I147" s="119"/>
      <c r="J147" s="119"/>
      <c r="K147" s="119"/>
      <c r="L147" s="119"/>
      <c r="M147" s="150"/>
      <c r="N147" s="94"/>
      <c r="O147" s="95"/>
      <c r="P147" s="95"/>
      <c r="Q147" s="95"/>
      <c r="R147" s="95"/>
      <c r="S147" s="95"/>
      <c r="T147" s="84"/>
    </row>
    <row r="148" spans="1:20" s="8" customFormat="1" ht="15.75" customHeight="1">
      <c r="A148" s="151"/>
      <c r="B148" s="152" t="s">
        <v>112</v>
      </c>
      <c r="C148" s="153"/>
      <c r="D148" s="119"/>
      <c r="E148" s="119"/>
      <c r="F148" s="154"/>
      <c r="G148" s="257">
        <f>SUM(G145)</f>
        <v>2</v>
      </c>
      <c r="H148" s="252">
        <f t="shared" si="4"/>
        <v>72</v>
      </c>
      <c r="I148" s="150">
        <v>6</v>
      </c>
      <c r="J148" s="150">
        <v>6</v>
      </c>
      <c r="K148" s="119">
        <f>SUM(K121,K124,K131,K140,K145,K136)</f>
        <v>0</v>
      </c>
      <c r="L148" s="119">
        <f>SUM(L121,L124,L131,L140,L145,L136)</f>
        <v>0</v>
      </c>
      <c r="M148" s="259">
        <f>SUM(M121,M124,M131,M140,M145,M136)</f>
        <v>66</v>
      </c>
      <c r="N148" s="95"/>
      <c r="O148" s="95"/>
      <c r="P148" s="95"/>
      <c r="Q148" s="95"/>
      <c r="R148" s="95"/>
      <c r="S148" s="95"/>
      <c r="T148" s="84"/>
    </row>
    <row r="149" spans="1:20" s="8" customFormat="1" ht="18.75" customHeight="1">
      <c r="A149" s="444" t="s">
        <v>169</v>
      </c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  <c r="Q149" s="445"/>
      <c r="R149" s="445"/>
      <c r="S149" s="445"/>
      <c r="T149" s="446"/>
    </row>
    <row r="150" spans="1:20" s="8" customFormat="1" ht="15.75" customHeight="1">
      <c r="A150" s="101">
        <v>1</v>
      </c>
      <c r="B150" s="225" t="s">
        <v>68</v>
      </c>
      <c r="C150" s="173"/>
      <c r="D150" s="173"/>
      <c r="E150" s="173"/>
      <c r="F150" s="226"/>
      <c r="G150" s="182">
        <v>4</v>
      </c>
      <c r="H150" s="179">
        <f aca="true" t="shared" si="5" ref="H150:H165">G150*36</f>
        <v>144</v>
      </c>
      <c r="I150" s="106"/>
      <c r="J150" s="106"/>
      <c r="K150" s="106"/>
      <c r="L150" s="106"/>
      <c r="M150" s="121"/>
      <c r="N150" s="101"/>
      <c r="O150" s="166"/>
      <c r="P150" s="166"/>
      <c r="Q150" s="166"/>
      <c r="R150" s="180"/>
      <c r="S150" s="121"/>
      <c r="T150" s="84"/>
    </row>
    <row r="151" spans="1:20" s="8" customFormat="1" ht="15.75" customHeight="1">
      <c r="A151" s="101" t="s">
        <v>81</v>
      </c>
      <c r="B151" s="85" t="s">
        <v>71</v>
      </c>
      <c r="C151" s="173"/>
      <c r="D151" s="173"/>
      <c r="E151" s="173"/>
      <c r="F151" s="226"/>
      <c r="G151" s="182">
        <v>2</v>
      </c>
      <c r="H151" s="179">
        <f t="shared" si="5"/>
        <v>72</v>
      </c>
      <c r="I151" s="101"/>
      <c r="J151" s="101"/>
      <c r="K151" s="101"/>
      <c r="L151" s="101"/>
      <c r="M151" s="227"/>
      <c r="N151" s="101"/>
      <c r="O151" s="166"/>
      <c r="P151" s="166"/>
      <c r="Q151" s="166"/>
      <c r="R151" s="180"/>
      <c r="S151" s="166"/>
      <c r="T151" s="84"/>
    </row>
    <row r="152" spans="1:20" s="8" customFormat="1" ht="15.75" customHeight="1">
      <c r="A152" s="101" t="s">
        <v>82</v>
      </c>
      <c r="B152" s="85" t="s">
        <v>72</v>
      </c>
      <c r="C152" s="173"/>
      <c r="D152" s="173">
        <v>14</v>
      </c>
      <c r="E152" s="173"/>
      <c r="F152" s="226"/>
      <c r="G152" s="182">
        <v>2</v>
      </c>
      <c r="H152" s="86">
        <f t="shared" si="5"/>
        <v>72</v>
      </c>
      <c r="I152" s="176">
        <v>6</v>
      </c>
      <c r="J152" s="87" t="s">
        <v>234</v>
      </c>
      <c r="K152" s="87"/>
      <c r="L152" s="87"/>
      <c r="M152" s="176">
        <f>H152-I152</f>
        <v>66</v>
      </c>
      <c r="N152" s="87"/>
      <c r="O152" s="84"/>
      <c r="P152" s="84"/>
      <c r="Q152" s="84"/>
      <c r="R152" s="106"/>
      <c r="S152" s="84" t="s">
        <v>234</v>
      </c>
      <c r="T152" s="84"/>
    </row>
    <row r="153" spans="1:20" s="8" customFormat="1" ht="15.75" customHeight="1">
      <c r="A153" s="101" t="s">
        <v>83</v>
      </c>
      <c r="B153" s="129" t="s">
        <v>67</v>
      </c>
      <c r="C153" s="159"/>
      <c r="D153" s="158"/>
      <c r="E153" s="158"/>
      <c r="F153" s="160"/>
      <c r="G153" s="98">
        <v>4</v>
      </c>
      <c r="H153" s="179">
        <f t="shared" si="5"/>
        <v>144</v>
      </c>
      <c r="I153" s="130"/>
      <c r="J153" s="130"/>
      <c r="K153" s="130"/>
      <c r="L153" s="87"/>
      <c r="M153" s="176"/>
      <c r="N153" s="87"/>
      <c r="O153" s="84"/>
      <c r="P153" s="84"/>
      <c r="Q153" s="121"/>
      <c r="R153" s="121"/>
      <c r="S153" s="121"/>
      <c r="T153" s="84"/>
    </row>
    <row r="154" spans="1:20" s="8" customFormat="1" ht="15.75" customHeight="1">
      <c r="A154" s="101" t="s">
        <v>84</v>
      </c>
      <c r="B154" s="85" t="s">
        <v>71</v>
      </c>
      <c r="C154" s="159"/>
      <c r="D154" s="158"/>
      <c r="E154" s="158"/>
      <c r="F154" s="160"/>
      <c r="G154" s="98">
        <v>1.5</v>
      </c>
      <c r="H154" s="179">
        <f t="shared" si="5"/>
        <v>54</v>
      </c>
      <c r="I154" s="130"/>
      <c r="J154" s="130"/>
      <c r="K154" s="130"/>
      <c r="L154" s="87"/>
      <c r="M154" s="176"/>
      <c r="N154" s="87"/>
      <c r="O154" s="84"/>
      <c r="P154" s="84"/>
      <c r="Q154" s="121"/>
      <c r="R154" s="121"/>
      <c r="S154" s="121"/>
      <c r="T154" s="84"/>
    </row>
    <row r="155" spans="1:20" s="8" customFormat="1" ht="15.75" customHeight="1">
      <c r="A155" s="87" t="s">
        <v>85</v>
      </c>
      <c r="B155" s="85" t="s">
        <v>72</v>
      </c>
      <c r="C155" s="159"/>
      <c r="D155" s="158">
        <v>10</v>
      </c>
      <c r="E155" s="158"/>
      <c r="F155" s="160"/>
      <c r="G155" s="98">
        <v>2.5</v>
      </c>
      <c r="H155" s="179">
        <f t="shared" si="5"/>
        <v>90</v>
      </c>
      <c r="I155" s="176">
        <v>12</v>
      </c>
      <c r="J155" s="130" t="s">
        <v>243</v>
      </c>
      <c r="K155" s="130" t="s">
        <v>226</v>
      </c>
      <c r="L155" s="87"/>
      <c r="M155" s="176">
        <f>H155-I155</f>
        <v>78</v>
      </c>
      <c r="N155" s="87"/>
      <c r="O155" s="84"/>
      <c r="P155" s="84" t="s">
        <v>239</v>
      </c>
      <c r="Q155" s="121"/>
      <c r="R155" s="121"/>
      <c r="S155" s="121"/>
      <c r="T155" s="84"/>
    </row>
    <row r="156" spans="1:20" s="8" customFormat="1" ht="15.75" customHeight="1">
      <c r="A156" s="87" t="s">
        <v>86</v>
      </c>
      <c r="B156" s="96" t="s">
        <v>66</v>
      </c>
      <c r="C156" s="173"/>
      <c r="D156" s="173"/>
      <c r="E156" s="173"/>
      <c r="F156" s="190"/>
      <c r="G156" s="98">
        <v>8</v>
      </c>
      <c r="H156" s="179">
        <f t="shared" si="5"/>
        <v>288</v>
      </c>
      <c r="I156" s="87"/>
      <c r="J156" s="87"/>
      <c r="K156" s="87"/>
      <c r="L156" s="87"/>
      <c r="M156" s="176"/>
      <c r="N156" s="87"/>
      <c r="O156" s="84"/>
      <c r="P156" s="84"/>
      <c r="Q156" s="84"/>
      <c r="R156" s="84"/>
      <c r="S156" s="84"/>
      <c r="T156" s="84"/>
    </row>
    <row r="157" spans="1:20" s="8" customFormat="1" ht="15.75" customHeight="1">
      <c r="A157" s="84" t="s">
        <v>87</v>
      </c>
      <c r="B157" s="177" t="s">
        <v>71</v>
      </c>
      <c r="C157" s="173"/>
      <c r="D157" s="173"/>
      <c r="E157" s="173"/>
      <c r="F157" s="190"/>
      <c r="G157" s="98">
        <v>3.5</v>
      </c>
      <c r="H157" s="179">
        <f t="shared" si="5"/>
        <v>126</v>
      </c>
      <c r="I157" s="87"/>
      <c r="J157" s="87"/>
      <c r="K157" s="87"/>
      <c r="L157" s="87"/>
      <c r="M157" s="176"/>
      <c r="N157" s="87"/>
      <c r="O157" s="84"/>
      <c r="P157" s="84"/>
      <c r="Q157" s="84"/>
      <c r="R157" s="84"/>
      <c r="S157" s="84"/>
      <c r="T157" s="84"/>
    </row>
    <row r="158" spans="1:20" s="8" customFormat="1" ht="15.75" customHeight="1">
      <c r="A158" s="84" t="s">
        <v>88</v>
      </c>
      <c r="B158" s="177" t="s">
        <v>72</v>
      </c>
      <c r="C158" s="173">
        <v>13</v>
      </c>
      <c r="D158" s="173"/>
      <c r="E158" s="173"/>
      <c r="F158" s="190"/>
      <c r="G158" s="98">
        <v>3.5</v>
      </c>
      <c r="H158" s="179">
        <f t="shared" si="5"/>
        <v>126</v>
      </c>
      <c r="I158" s="176">
        <v>18</v>
      </c>
      <c r="J158" s="130" t="s">
        <v>240</v>
      </c>
      <c r="K158" s="130" t="s">
        <v>247</v>
      </c>
      <c r="L158" s="130" t="s">
        <v>226</v>
      </c>
      <c r="M158" s="176">
        <f>H158-I158</f>
        <v>108</v>
      </c>
      <c r="N158" s="87"/>
      <c r="O158" s="84"/>
      <c r="P158" s="84"/>
      <c r="Q158" s="84"/>
      <c r="R158" s="84" t="s">
        <v>238</v>
      </c>
      <c r="S158" s="84"/>
      <c r="T158" s="84"/>
    </row>
    <row r="159" spans="1:20" s="8" customFormat="1" ht="15.75" customHeight="1">
      <c r="A159" s="84" t="s">
        <v>114</v>
      </c>
      <c r="B159" s="96" t="s">
        <v>175</v>
      </c>
      <c r="C159" s="173"/>
      <c r="D159" s="149"/>
      <c r="E159" s="149"/>
      <c r="F159" s="228">
        <v>14</v>
      </c>
      <c r="G159" s="279">
        <v>1</v>
      </c>
      <c r="H159" s="179">
        <f t="shared" si="5"/>
        <v>36</v>
      </c>
      <c r="I159" s="176">
        <v>8</v>
      </c>
      <c r="J159" s="133"/>
      <c r="K159" s="133"/>
      <c r="L159" s="130" t="s">
        <v>48</v>
      </c>
      <c r="M159" s="150">
        <f>H159-I159</f>
        <v>28</v>
      </c>
      <c r="N159" s="119"/>
      <c r="O159" s="133"/>
      <c r="P159" s="133"/>
      <c r="Q159" s="84"/>
      <c r="R159" s="84"/>
      <c r="S159" s="84" t="s">
        <v>48</v>
      </c>
      <c r="T159" s="84"/>
    </row>
    <row r="160" spans="1:20" s="8" customFormat="1" ht="15.75" customHeight="1">
      <c r="A160" s="87" t="s">
        <v>57</v>
      </c>
      <c r="B160" s="225" t="s">
        <v>65</v>
      </c>
      <c r="C160" s="173"/>
      <c r="D160" s="121"/>
      <c r="E160" s="121"/>
      <c r="F160" s="121"/>
      <c r="G160" s="98">
        <v>2.5</v>
      </c>
      <c r="H160" s="140">
        <f t="shared" si="5"/>
        <v>90</v>
      </c>
      <c r="I160" s="106"/>
      <c r="J160" s="106"/>
      <c r="K160" s="106"/>
      <c r="L160" s="106"/>
      <c r="M160" s="121"/>
      <c r="N160" s="121"/>
      <c r="O160" s="121"/>
      <c r="P160" s="121"/>
      <c r="Q160" s="151"/>
      <c r="R160" s="84"/>
      <c r="S160" s="84"/>
      <c r="T160" s="84"/>
    </row>
    <row r="161" spans="1:20" s="8" customFormat="1" ht="15.75" customHeight="1">
      <c r="A161" s="84" t="s">
        <v>89</v>
      </c>
      <c r="B161" s="177" t="s">
        <v>71</v>
      </c>
      <c r="C161" s="121"/>
      <c r="D161" s="121"/>
      <c r="E161" s="121"/>
      <c r="F161" s="121"/>
      <c r="G161" s="98">
        <v>0.5</v>
      </c>
      <c r="H161" s="140">
        <f t="shared" si="5"/>
        <v>18</v>
      </c>
      <c r="I161" s="106"/>
      <c r="J161" s="106"/>
      <c r="K161" s="106"/>
      <c r="L161" s="106"/>
      <c r="M161" s="121"/>
      <c r="N161" s="121"/>
      <c r="O161" s="121"/>
      <c r="P161" s="121"/>
      <c r="Q161" s="121"/>
      <c r="R161" s="84"/>
      <c r="S161" s="84"/>
      <c r="T161" s="84"/>
    </row>
    <row r="162" spans="1:20" s="8" customFormat="1" ht="15.75" customHeight="1">
      <c r="A162" s="84" t="s">
        <v>90</v>
      </c>
      <c r="B162" s="177" t="s">
        <v>72</v>
      </c>
      <c r="C162" s="229"/>
      <c r="D162" s="149">
        <v>12</v>
      </c>
      <c r="E162" s="149"/>
      <c r="F162" s="228"/>
      <c r="G162" s="183">
        <v>2</v>
      </c>
      <c r="H162" s="179">
        <f t="shared" si="5"/>
        <v>72</v>
      </c>
      <c r="I162" s="87">
        <v>12</v>
      </c>
      <c r="J162" s="130" t="s">
        <v>48</v>
      </c>
      <c r="K162" s="119"/>
      <c r="L162" s="130" t="s">
        <v>244</v>
      </c>
      <c r="M162" s="150">
        <f>H162-I162</f>
        <v>60</v>
      </c>
      <c r="N162" s="119"/>
      <c r="O162" s="133"/>
      <c r="P162" s="133"/>
      <c r="Q162" s="133" t="s">
        <v>239</v>
      </c>
      <c r="R162" s="229"/>
      <c r="S162" s="229"/>
      <c r="T162" s="84"/>
    </row>
    <row r="163" spans="1:20" s="8" customFormat="1" ht="15.75" customHeight="1">
      <c r="A163" s="87" t="s">
        <v>91</v>
      </c>
      <c r="B163" s="96" t="s">
        <v>63</v>
      </c>
      <c r="C163" s="121"/>
      <c r="D163" s="121"/>
      <c r="E163" s="121"/>
      <c r="F163" s="121"/>
      <c r="G163" s="183">
        <v>3</v>
      </c>
      <c r="H163" s="140">
        <f t="shared" si="5"/>
        <v>108</v>
      </c>
      <c r="I163" s="106"/>
      <c r="J163" s="106"/>
      <c r="K163" s="106"/>
      <c r="L163" s="106"/>
      <c r="M163" s="121"/>
      <c r="N163" s="121"/>
      <c r="O163" s="121"/>
      <c r="P163" s="121"/>
      <c r="Q163" s="121"/>
      <c r="R163" s="121"/>
      <c r="S163" s="121"/>
      <c r="T163" s="84"/>
    </row>
    <row r="164" spans="1:20" s="8" customFormat="1" ht="15.75" customHeight="1">
      <c r="A164" s="84" t="s">
        <v>92</v>
      </c>
      <c r="B164" s="177" t="s">
        <v>71</v>
      </c>
      <c r="C164" s="121"/>
      <c r="D164" s="121"/>
      <c r="E164" s="121"/>
      <c r="F164" s="121"/>
      <c r="G164" s="183">
        <v>1.5</v>
      </c>
      <c r="H164" s="140">
        <f t="shared" si="5"/>
        <v>54</v>
      </c>
      <c r="I164" s="106"/>
      <c r="J164" s="106"/>
      <c r="K164" s="106"/>
      <c r="L164" s="106"/>
      <c r="M164" s="121"/>
      <c r="N164" s="121"/>
      <c r="O164" s="121"/>
      <c r="P164" s="121"/>
      <c r="Q164" s="121"/>
      <c r="R164" s="121"/>
      <c r="S164" s="121"/>
      <c r="T164" s="84"/>
    </row>
    <row r="165" spans="1:20" s="8" customFormat="1" ht="15.75" customHeight="1">
      <c r="A165" s="84" t="s">
        <v>93</v>
      </c>
      <c r="B165" s="177" t="s">
        <v>72</v>
      </c>
      <c r="C165" s="158">
        <v>14</v>
      </c>
      <c r="D165" s="158"/>
      <c r="E165" s="158"/>
      <c r="F165" s="160"/>
      <c r="G165" s="98">
        <v>1.5</v>
      </c>
      <c r="H165" s="86">
        <f t="shared" si="5"/>
        <v>54</v>
      </c>
      <c r="I165" s="176">
        <v>18</v>
      </c>
      <c r="J165" s="130" t="s">
        <v>49</v>
      </c>
      <c r="K165" s="130"/>
      <c r="L165" s="130" t="s">
        <v>237</v>
      </c>
      <c r="M165" s="176">
        <f>H165-I165</f>
        <v>36</v>
      </c>
      <c r="N165" s="87"/>
      <c r="O165" s="84"/>
      <c r="P165" s="84"/>
      <c r="Q165" s="84"/>
      <c r="R165" s="84"/>
      <c r="S165" s="84" t="s">
        <v>238</v>
      </c>
      <c r="T165" s="84"/>
    </row>
    <row r="166" spans="1:20" s="8" customFormat="1" ht="15.75" customHeight="1">
      <c r="A166" s="519" t="s">
        <v>35</v>
      </c>
      <c r="B166" s="519"/>
      <c r="C166" s="230"/>
      <c r="D166" s="230"/>
      <c r="E166" s="231"/>
      <c r="F166" s="232"/>
      <c r="G166" s="172">
        <f>SUM(G150,G153,G156,G160,G163,)</f>
        <v>21.5</v>
      </c>
      <c r="H166" s="280">
        <v>1674</v>
      </c>
      <c r="I166" s="106"/>
      <c r="J166" s="106"/>
      <c r="K166" s="106"/>
      <c r="L166" s="106"/>
      <c r="M166" s="121"/>
      <c r="N166" s="145"/>
      <c r="O166" s="146"/>
      <c r="P166" s="146"/>
      <c r="Q166" s="146"/>
      <c r="R166" s="146"/>
      <c r="S166" s="146"/>
      <c r="T166" s="106"/>
    </row>
    <row r="167" spans="1:20" s="8" customFormat="1" ht="15.75" customHeight="1">
      <c r="A167" s="84"/>
      <c r="B167" s="115" t="s">
        <v>111</v>
      </c>
      <c r="C167" s="86"/>
      <c r="D167" s="86"/>
      <c r="E167" s="233"/>
      <c r="F167" s="234"/>
      <c r="G167" s="172">
        <f>SUM(G151,G154,G157,G161,G164,)</f>
        <v>9</v>
      </c>
      <c r="H167" s="198">
        <f>G167*36</f>
        <v>324</v>
      </c>
      <c r="I167" s="235"/>
      <c r="J167" s="235"/>
      <c r="K167" s="235"/>
      <c r="L167" s="235"/>
      <c r="M167" s="121"/>
      <c r="N167" s="121"/>
      <c r="O167" s="121"/>
      <c r="P167" s="121"/>
      <c r="Q167" s="121"/>
      <c r="R167" s="121"/>
      <c r="S167" s="106"/>
      <c r="T167" s="106"/>
    </row>
    <row r="168" spans="1:20" s="8" customFormat="1" ht="15.75" customHeight="1">
      <c r="A168" s="151"/>
      <c r="B168" s="115" t="s">
        <v>112</v>
      </c>
      <c r="C168" s="86"/>
      <c r="D168" s="87"/>
      <c r="E168" s="236"/>
      <c r="F168" s="234"/>
      <c r="G168" s="172">
        <f>SUM(G152,G155,G158:G159,G162,G165,)</f>
        <v>12.5</v>
      </c>
      <c r="H168" s="198">
        <f>G168*36</f>
        <v>450</v>
      </c>
      <c r="I168" s="84">
        <f>SUM(I152,I155,I158:I159,I162,I165,)</f>
        <v>74</v>
      </c>
      <c r="J168" s="124">
        <v>46</v>
      </c>
      <c r="K168" s="124">
        <v>6</v>
      </c>
      <c r="L168" s="124">
        <v>22</v>
      </c>
      <c r="M168" s="281">
        <f>SUM(M152,M155,M158:M159,M162,M165,)</f>
        <v>376</v>
      </c>
      <c r="N168" s="84"/>
      <c r="O168" s="84"/>
      <c r="P168" s="84" t="s">
        <v>239</v>
      </c>
      <c r="Q168" s="84" t="s">
        <v>239</v>
      </c>
      <c r="R168" s="84" t="s">
        <v>255</v>
      </c>
      <c r="S168" s="84" t="s">
        <v>256</v>
      </c>
      <c r="T168" s="95"/>
    </row>
    <row r="169" spans="1:20" s="8" customFormat="1" ht="15.75" customHeight="1">
      <c r="A169" s="452"/>
      <c r="B169" s="453"/>
      <c r="C169" s="453"/>
      <c r="D169" s="453"/>
      <c r="E169" s="453"/>
      <c r="F169" s="453"/>
      <c r="G169" s="453"/>
      <c r="H169" s="453"/>
      <c r="I169" s="453"/>
      <c r="J169" s="453"/>
      <c r="K169" s="453"/>
      <c r="L169" s="453"/>
      <c r="M169" s="453"/>
      <c r="N169" s="453"/>
      <c r="O169" s="453"/>
      <c r="P169" s="453"/>
      <c r="Q169" s="453"/>
      <c r="R169" s="453"/>
      <c r="S169" s="453"/>
      <c r="T169" s="454"/>
    </row>
    <row r="170" spans="1:20" s="8" customFormat="1" ht="19.5" customHeight="1">
      <c r="A170" s="444" t="s">
        <v>170</v>
      </c>
      <c r="B170" s="445"/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6"/>
    </row>
    <row r="171" spans="1:20" s="8" customFormat="1" ht="19.5" customHeight="1">
      <c r="A171" s="444" t="s">
        <v>171</v>
      </c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445"/>
      <c r="M171" s="445"/>
      <c r="N171" s="445"/>
      <c r="O171" s="445"/>
      <c r="P171" s="445"/>
      <c r="Q171" s="445"/>
      <c r="R171" s="445"/>
      <c r="S171" s="445"/>
      <c r="T171" s="446"/>
    </row>
    <row r="172" spans="1:20" s="8" customFormat="1" ht="15.75" customHeight="1">
      <c r="A172" s="124">
        <v>1</v>
      </c>
      <c r="B172" s="237" t="s">
        <v>134</v>
      </c>
      <c r="C172" s="153"/>
      <c r="D172" s="119"/>
      <c r="E172" s="119"/>
      <c r="F172" s="154"/>
      <c r="G172" s="124">
        <v>1.5</v>
      </c>
      <c r="H172" s="87">
        <f aca="true" t="shared" si="6" ref="H172:H177">G172*36</f>
        <v>54</v>
      </c>
      <c r="I172" s="223"/>
      <c r="J172" s="223"/>
      <c r="K172" s="223"/>
      <c r="L172" s="223"/>
      <c r="M172" s="223"/>
      <c r="N172" s="124"/>
      <c r="O172" s="124"/>
      <c r="P172" s="124"/>
      <c r="Q172" s="124"/>
      <c r="R172" s="124"/>
      <c r="S172" s="124"/>
      <c r="T172" s="140"/>
    </row>
    <row r="173" spans="1:20" s="8" customFormat="1" ht="15.75" customHeight="1">
      <c r="A173" s="124">
        <v>2</v>
      </c>
      <c r="B173" s="237" t="s">
        <v>135</v>
      </c>
      <c r="C173" s="153"/>
      <c r="D173" s="119"/>
      <c r="E173" s="119"/>
      <c r="F173" s="154"/>
      <c r="G173" s="124">
        <v>1.5</v>
      </c>
      <c r="H173" s="87">
        <f t="shared" si="6"/>
        <v>54</v>
      </c>
      <c r="I173" s="223"/>
      <c r="J173" s="223"/>
      <c r="K173" s="223"/>
      <c r="L173" s="223"/>
      <c r="M173" s="223"/>
      <c r="N173" s="124"/>
      <c r="O173" s="124"/>
      <c r="P173" s="124"/>
      <c r="Q173" s="124"/>
      <c r="R173" s="124"/>
      <c r="S173" s="124"/>
      <c r="T173" s="140"/>
    </row>
    <row r="174" spans="1:20" s="8" customFormat="1" ht="15.75" customHeight="1">
      <c r="A174" s="124">
        <v>3</v>
      </c>
      <c r="B174" s="237" t="s">
        <v>136</v>
      </c>
      <c r="C174" s="153"/>
      <c r="D174" s="119"/>
      <c r="E174" s="119"/>
      <c r="F174" s="154"/>
      <c r="G174" s="124">
        <v>1.5</v>
      </c>
      <c r="H174" s="87">
        <f t="shared" si="6"/>
        <v>54</v>
      </c>
      <c r="I174" s="223"/>
      <c r="J174" s="223"/>
      <c r="K174" s="223"/>
      <c r="L174" s="223"/>
      <c r="M174" s="223"/>
      <c r="N174" s="124"/>
      <c r="O174" s="124"/>
      <c r="P174" s="124"/>
      <c r="Q174" s="124"/>
      <c r="R174" s="124"/>
      <c r="S174" s="124"/>
      <c r="T174" s="140"/>
    </row>
    <row r="175" spans="1:20" s="8" customFormat="1" ht="15.75" customHeight="1">
      <c r="A175" s="124">
        <v>4</v>
      </c>
      <c r="B175" s="237" t="s">
        <v>137</v>
      </c>
      <c r="C175" s="153"/>
      <c r="D175" s="119"/>
      <c r="E175" s="119"/>
      <c r="F175" s="154"/>
      <c r="G175" s="124">
        <v>1.5</v>
      </c>
      <c r="H175" s="87">
        <f t="shared" si="6"/>
        <v>54</v>
      </c>
      <c r="I175" s="223"/>
      <c r="J175" s="223"/>
      <c r="K175" s="223"/>
      <c r="L175" s="223"/>
      <c r="M175" s="223"/>
      <c r="N175" s="124"/>
      <c r="O175" s="124"/>
      <c r="P175" s="124"/>
      <c r="Q175" s="124"/>
      <c r="R175" s="124"/>
      <c r="S175" s="124"/>
      <c r="T175" s="140"/>
    </row>
    <row r="176" spans="1:20" s="8" customFormat="1" ht="15.75" customHeight="1">
      <c r="A176" s="447" t="s">
        <v>35</v>
      </c>
      <c r="B176" s="447"/>
      <c r="C176" s="153"/>
      <c r="D176" s="119"/>
      <c r="E176" s="119"/>
      <c r="F176" s="154"/>
      <c r="G176" s="282">
        <v>4.5</v>
      </c>
      <c r="H176" s="86">
        <f t="shared" si="6"/>
        <v>162</v>
      </c>
      <c r="I176" s="223"/>
      <c r="J176" s="223"/>
      <c r="K176" s="223"/>
      <c r="L176" s="223"/>
      <c r="M176" s="223"/>
      <c r="N176" s="124"/>
      <c r="O176" s="124"/>
      <c r="P176" s="124"/>
      <c r="Q176" s="124"/>
      <c r="R176" s="124"/>
      <c r="S176" s="124"/>
      <c r="T176" s="140"/>
    </row>
    <row r="177" spans="1:20" s="8" customFormat="1" ht="15.75" customHeight="1">
      <c r="A177" s="112"/>
      <c r="B177" s="219" t="s">
        <v>106</v>
      </c>
      <c r="C177" s="153"/>
      <c r="D177" s="119"/>
      <c r="E177" s="119"/>
      <c r="F177" s="154"/>
      <c r="G177" s="282">
        <v>4.5</v>
      </c>
      <c r="H177" s="86">
        <f t="shared" si="6"/>
        <v>162</v>
      </c>
      <c r="I177" s="223"/>
      <c r="J177" s="223"/>
      <c r="K177" s="223"/>
      <c r="L177" s="223"/>
      <c r="M177" s="223"/>
      <c r="N177" s="124"/>
      <c r="O177" s="124"/>
      <c r="P177" s="124"/>
      <c r="Q177" s="124"/>
      <c r="R177" s="124"/>
      <c r="S177" s="124"/>
      <c r="T177" s="140"/>
    </row>
    <row r="178" spans="1:20" s="8" customFormat="1" ht="15.75" customHeight="1">
      <c r="A178" s="112"/>
      <c r="B178" s="219" t="s">
        <v>107</v>
      </c>
      <c r="C178" s="153"/>
      <c r="D178" s="119"/>
      <c r="E178" s="119"/>
      <c r="F178" s="154"/>
      <c r="G178" s="279">
        <v>0</v>
      </c>
      <c r="H178" s="86"/>
      <c r="I178" s="223"/>
      <c r="J178" s="223"/>
      <c r="K178" s="223"/>
      <c r="L178" s="223"/>
      <c r="M178" s="223"/>
      <c r="N178" s="124"/>
      <c r="O178" s="124"/>
      <c r="P178" s="124"/>
      <c r="Q178" s="124"/>
      <c r="R178" s="124"/>
      <c r="S178" s="124"/>
      <c r="T178" s="140"/>
    </row>
    <row r="179" spans="1:20" s="8" customFormat="1" ht="10.5" customHeight="1">
      <c r="A179" s="238"/>
      <c r="B179" s="239"/>
      <c r="C179" s="240"/>
      <c r="D179" s="241"/>
      <c r="E179" s="241"/>
      <c r="F179" s="242"/>
      <c r="G179" s="243"/>
      <c r="H179" s="244"/>
      <c r="I179" s="245"/>
      <c r="J179" s="245"/>
      <c r="K179" s="245"/>
      <c r="L179" s="245"/>
      <c r="M179" s="245"/>
      <c r="N179" s="246"/>
      <c r="O179" s="246"/>
      <c r="P179" s="246"/>
      <c r="Q179" s="246"/>
      <c r="R179" s="246"/>
      <c r="S179" s="246"/>
      <c r="T179" s="141"/>
    </row>
    <row r="180" spans="1:20" s="8" customFormat="1" ht="20.25" customHeight="1">
      <c r="A180" s="444" t="s">
        <v>172</v>
      </c>
      <c r="B180" s="445"/>
      <c r="C180" s="445"/>
      <c r="D180" s="445"/>
      <c r="E180" s="445"/>
      <c r="F180" s="445"/>
      <c r="G180" s="445"/>
      <c r="H180" s="445"/>
      <c r="I180" s="445"/>
      <c r="J180" s="445"/>
      <c r="K180" s="445"/>
      <c r="L180" s="445"/>
      <c r="M180" s="445"/>
      <c r="N180" s="445"/>
      <c r="O180" s="445"/>
      <c r="P180" s="445"/>
      <c r="Q180" s="445"/>
      <c r="R180" s="445"/>
      <c r="S180" s="445"/>
      <c r="T180" s="446"/>
    </row>
    <row r="181" spans="1:20" s="8" customFormat="1" ht="15.75" customHeight="1">
      <c r="A181" s="92"/>
      <c r="B181" s="247" t="s">
        <v>138</v>
      </c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</row>
    <row r="182" spans="1:20" s="8" customFormat="1" ht="15.75" customHeight="1">
      <c r="A182" s="176">
        <v>1</v>
      </c>
      <c r="B182" s="237" t="s">
        <v>139</v>
      </c>
      <c r="C182" s="222"/>
      <c r="D182" s="222"/>
      <c r="E182" s="222"/>
      <c r="F182" s="222"/>
      <c r="G182" s="172">
        <v>3.5</v>
      </c>
      <c r="H182" s="87">
        <f aca="true" t="shared" si="7" ref="H182:H193">G182*36</f>
        <v>126</v>
      </c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</row>
    <row r="183" spans="1:20" s="8" customFormat="1" ht="15.75" customHeight="1">
      <c r="A183" s="176">
        <v>2</v>
      </c>
      <c r="B183" s="237" t="s">
        <v>140</v>
      </c>
      <c r="C183" s="222"/>
      <c r="D183" s="222"/>
      <c r="E183" s="222"/>
      <c r="F183" s="222"/>
      <c r="G183" s="172">
        <v>1.5</v>
      </c>
      <c r="H183" s="87">
        <f t="shared" si="7"/>
        <v>54</v>
      </c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</row>
    <row r="184" spans="1:20" s="8" customFormat="1" ht="15.75" customHeight="1">
      <c r="A184" s="176">
        <v>3</v>
      </c>
      <c r="B184" s="237" t="s">
        <v>141</v>
      </c>
      <c r="C184" s="222"/>
      <c r="D184" s="222"/>
      <c r="E184" s="222"/>
      <c r="F184" s="222"/>
      <c r="G184" s="172">
        <v>3.5</v>
      </c>
      <c r="H184" s="87">
        <f t="shared" si="7"/>
        <v>126</v>
      </c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</row>
    <row r="185" spans="1:20" s="8" customFormat="1" ht="15.75" customHeight="1">
      <c r="A185" s="176">
        <v>4</v>
      </c>
      <c r="B185" s="237" t="s">
        <v>142</v>
      </c>
      <c r="C185" s="222"/>
      <c r="D185" s="222"/>
      <c r="E185" s="222"/>
      <c r="F185" s="222"/>
      <c r="G185" s="172">
        <v>3</v>
      </c>
      <c r="H185" s="87">
        <f t="shared" si="7"/>
        <v>108</v>
      </c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</row>
    <row r="186" spans="1:20" s="8" customFormat="1" ht="15.75" customHeight="1">
      <c r="A186" s="176">
        <v>5</v>
      </c>
      <c r="B186" s="237" t="s">
        <v>143</v>
      </c>
      <c r="C186" s="222"/>
      <c r="D186" s="222"/>
      <c r="E186" s="222"/>
      <c r="F186" s="222"/>
      <c r="G186" s="172">
        <v>2</v>
      </c>
      <c r="H186" s="87">
        <f t="shared" si="7"/>
        <v>72</v>
      </c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</row>
    <row r="187" spans="1:20" s="8" customFormat="1" ht="15.75" customHeight="1">
      <c r="A187" s="176">
        <v>6</v>
      </c>
      <c r="B187" s="237" t="s">
        <v>144</v>
      </c>
      <c r="C187" s="222"/>
      <c r="D187" s="222"/>
      <c r="E187" s="222"/>
      <c r="F187" s="222"/>
      <c r="G187" s="172">
        <v>3.5</v>
      </c>
      <c r="H187" s="87">
        <f t="shared" si="7"/>
        <v>126</v>
      </c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</row>
    <row r="188" spans="1:20" s="8" customFormat="1" ht="15.75" customHeight="1">
      <c r="A188" s="176">
        <v>7</v>
      </c>
      <c r="B188" s="237" t="s">
        <v>145</v>
      </c>
      <c r="C188" s="222"/>
      <c r="D188" s="222"/>
      <c r="E188" s="222"/>
      <c r="F188" s="222"/>
      <c r="G188" s="172">
        <v>1.5</v>
      </c>
      <c r="H188" s="87">
        <f t="shared" si="7"/>
        <v>54</v>
      </c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</row>
    <row r="189" spans="1:20" s="8" customFormat="1" ht="15.75" customHeight="1">
      <c r="A189" s="176">
        <v>8</v>
      </c>
      <c r="B189" s="237" t="s">
        <v>146</v>
      </c>
      <c r="C189" s="222"/>
      <c r="D189" s="222"/>
      <c r="E189" s="222"/>
      <c r="F189" s="222"/>
      <c r="G189" s="172">
        <v>1.5</v>
      </c>
      <c r="H189" s="87">
        <f t="shared" si="7"/>
        <v>54</v>
      </c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</row>
    <row r="190" spans="1:20" s="8" customFormat="1" ht="15.75" customHeight="1">
      <c r="A190" s="176">
        <v>9</v>
      </c>
      <c r="B190" s="237" t="s">
        <v>147</v>
      </c>
      <c r="C190" s="222"/>
      <c r="D190" s="222"/>
      <c r="E190" s="222"/>
      <c r="F190" s="222"/>
      <c r="G190" s="172">
        <v>4.5</v>
      </c>
      <c r="H190" s="87">
        <f t="shared" si="7"/>
        <v>162</v>
      </c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</row>
    <row r="191" spans="1:20" s="8" customFormat="1" ht="15.75" customHeight="1">
      <c r="A191" s="176">
        <v>10</v>
      </c>
      <c r="B191" s="237" t="s">
        <v>148</v>
      </c>
      <c r="C191" s="222"/>
      <c r="D191" s="222"/>
      <c r="E191" s="222"/>
      <c r="F191" s="222"/>
      <c r="G191" s="172">
        <v>2</v>
      </c>
      <c r="H191" s="87">
        <f t="shared" si="7"/>
        <v>72</v>
      </c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</row>
    <row r="192" spans="1:20" s="8" customFormat="1" ht="15.75" customHeight="1">
      <c r="A192" s="447" t="s">
        <v>35</v>
      </c>
      <c r="B192" s="447"/>
      <c r="C192" s="222"/>
      <c r="D192" s="222"/>
      <c r="E192" s="222"/>
      <c r="F192" s="222"/>
      <c r="G192" s="282">
        <v>17.5</v>
      </c>
      <c r="H192" s="86">
        <f t="shared" si="7"/>
        <v>630</v>
      </c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222"/>
    </row>
    <row r="193" spans="1:20" s="8" customFormat="1" ht="15.75" customHeight="1">
      <c r="A193" s="112"/>
      <c r="B193" s="219" t="s">
        <v>106</v>
      </c>
      <c r="C193" s="222"/>
      <c r="D193" s="222"/>
      <c r="E193" s="222"/>
      <c r="F193" s="222"/>
      <c r="G193" s="282">
        <f>SUM(G192)</f>
        <v>17.5</v>
      </c>
      <c r="H193" s="86">
        <f t="shared" si="7"/>
        <v>630</v>
      </c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222"/>
    </row>
    <row r="194" spans="1:20" s="8" customFormat="1" ht="15.75" customHeight="1">
      <c r="A194" s="222"/>
      <c r="B194" s="222"/>
      <c r="C194" s="222"/>
      <c r="D194" s="222"/>
      <c r="E194" s="222"/>
      <c r="F194" s="222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222"/>
    </row>
    <row r="195" spans="1:20" s="8" customFormat="1" ht="15.75" customHeight="1">
      <c r="A195" s="87" t="s">
        <v>94</v>
      </c>
      <c r="B195" s="129" t="s">
        <v>64</v>
      </c>
      <c r="C195" s="159"/>
      <c r="D195" s="158">
        <v>14</v>
      </c>
      <c r="E195" s="158"/>
      <c r="F195" s="160"/>
      <c r="G195" s="182">
        <v>1.5</v>
      </c>
      <c r="H195" s="86">
        <f>G195*36</f>
        <v>54</v>
      </c>
      <c r="I195" s="103">
        <v>6</v>
      </c>
      <c r="J195" s="123" t="s">
        <v>235</v>
      </c>
      <c r="K195" s="130" t="s">
        <v>236</v>
      </c>
      <c r="L195" s="123"/>
      <c r="M195" s="176">
        <f>H195-I195</f>
        <v>48</v>
      </c>
      <c r="N195" s="87"/>
      <c r="O195" s="84"/>
      <c r="P195" s="84"/>
      <c r="Q195" s="84"/>
      <c r="R195" s="84"/>
      <c r="S195" s="84" t="s">
        <v>234</v>
      </c>
      <c r="T195" s="180"/>
    </row>
    <row r="196" spans="1:20" s="8" customFormat="1" ht="15.75" customHeight="1">
      <c r="A196" s="124">
        <v>2</v>
      </c>
      <c r="B196" s="96" t="s">
        <v>128</v>
      </c>
      <c r="C196" s="159"/>
      <c r="D196" s="173">
        <v>13</v>
      </c>
      <c r="E196" s="173"/>
      <c r="F196" s="173"/>
      <c r="G196" s="182">
        <v>1</v>
      </c>
      <c r="H196" s="132">
        <f>G196*36</f>
        <v>36</v>
      </c>
      <c r="I196" s="103">
        <v>6</v>
      </c>
      <c r="J196" s="123" t="s">
        <v>235</v>
      </c>
      <c r="K196" s="123" t="s">
        <v>236</v>
      </c>
      <c r="L196" s="86"/>
      <c r="M196" s="176">
        <f>H196-I196</f>
        <v>30</v>
      </c>
      <c r="N196" s="121"/>
      <c r="O196" s="84"/>
      <c r="P196" s="84"/>
      <c r="Q196" s="84"/>
      <c r="R196" s="84" t="s">
        <v>234</v>
      </c>
      <c r="S196" s="84"/>
      <c r="T196" s="180"/>
    </row>
    <row r="197" spans="1:20" s="8" customFormat="1" ht="15.75" customHeight="1">
      <c r="A197" s="124">
        <v>3</v>
      </c>
      <c r="B197" s="96" t="s">
        <v>129</v>
      </c>
      <c r="C197" s="86"/>
      <c r="D197" s="86">
        <v>13</v>
      </c>
      <c r="E197" s="86"/>
      <c r="F197" s="86"/>
      <c r="G197" s="182">
        <v>1.5</v>
      </c>
      <c r="H197" s="132">
        <f>G197*36</f>
        <v>54</v>
      </c>
      <c r="I197" s="103">
        <v>6</v>
      </c>
      <c r="J197" s="86" t="s">
        <v>235</v>
      </c>
      <c r="K197" s="151"/>
      <c r="L197" s="86" t="s">
        <v>236</v>
      </c>
      <c r="M197" s="176">
        <f>H197-I197</f>
        <v>48</v>
      </c>
      <c r="N197" s="121"/>
      <c r="O197" s="121"/>
      <c r="P197" s="121"/>
      <c r="Q197" s="84"/>
      <c r="R197" s="84" t="s">
        <v>234</v>
      </c>
      <c r="S197" s="121"/>
      <c r="T197" s="180"/>
    </row>
    <row r="198" spans="1:20" s="8" customFormat="1" ht="15.75" customHeight="1">
      <c r="A198" s="514" t="s">
        <v>35</v>
      </c>
      <c r="B198" s="514"/>
      <c r="C198" s="102"/>
      <c r="D198" s="102"/>
      <c r="E198" s="102"/>
      <c r="F198" s="97"/>
      <c r="G198" s="182">
        <f>SUM(G195:G197)</f>
        <v>4</v>
      </c>
      <c r="H198" s="86">
        <f>G198*36</f>
        <v>144</v>
      </c>
      <c r="I198" s="151"/>
      <c r="J198" s="103"/>
      <c r="K198" s="103"/>
      <c r="L198" s="103"/>
      <c r="M198" s="151"/>
      <c r="N198" s="121"/>
      <c r="O198" s="121"/>
      <c r="P198" s="121"/>
      <c r="Q198" s="121"/>
      <c r="R198" s="121"/>
      <c r="S198" s="121"/>
      <c r="T198" s="166"/>
    </row>
    <row r="199" spans="1:20" s="8" customFormat="1" ht="15.75" customHeight="1">
      <c r="A199" s="248"/>
      <c r="B199" s="115" t="s">
        <v>111</v>
      </c>
      <c r="C199" s="86"/>
      <c r="D199" s="86"/>
      <c r="E199" s="86"/>
      <c r="F199" s="105"/>
      <c r="G199" s="182">
        <v>0</v>
      </c>
      <c r="H199" s="170"/>
      <c r="I199" s="103"/>
      <c r="J199" s="103"/>
      <c r="K199" s="103"/>
      <c r="L199" s="103"/>
      <c r="M199" s="176"/>
      <c r="N199" s="121"/>
      <c r="O199" s="121"/>
      <c r="P199" s="121"/>
      <c r="Q199" s="121"/>
      <c r="R199" s="121"/>
      <c r="S199" s="121"/>
      <c r="T199" s="166"/>
    </row>
    <row r="200" spans="1:20" s="8" customFormat="1" ht="15.75" customHeight="1">
      <c r="A200" s="248"/>
      <c r="B200" s="115" t="s">
        <v>112</v>
      </c>
      <c r="C200" s="86"/>
      <c r="D200" s="87"/>
      <c r="E200" s="87"/>
      <c r="F200" s="105"/>
      <c r="G200" s="182">
        <f>SUM(G198)</f>
        <v>4</v>
      </c>
      <c r="H200" s="99">
        <f>G200*36</f>
        <v>144</v>
      </c>
      <c r="I200" s="103">
        <f>SUM(I195:I197)</f>
        <v>18</v>
      </c>
      <c r="J200" s="103">
        <v>12</v>
      </c>
      <c r="K200" s="103">
        <v>4</v>
      </c>
      <c r="L200" s="103">
        <v>2</v>
      </c>
      <c r="M200" s="103">
        <f>SUM(M195:M197)</f>
        <v>126</v>
      </c>
      <c r="N200" s="121"/>
      <c r="O200" s="121"/>
      <c r="P200" s="121"/>
      <c r="Q200" s="121"/>
      <c r="R200" s="121" t="s">
        <v>240</v>
      </c>
      <c r="S200" s="121" t="s">
        <v>234</v>
      </c>
      <c r="T200" s="166"/>
    </row>
    <row r="201" spans="1:20" s="8" customFormat="1" ht="15.75" customHeight="1">
      <c r="A201" s="449"/>
      <c r="B201" s="450"/>
      <c r="C201" s="450"/>
      <c r="D201" s="450"/>
      <c r="E201" s="450"/>
      <c r="F201" s="450"/>
      <c r="G201" s="450"/>
      <c r="H201" s="450"/>
      <c r="I201" s="450"/>
      <c r="J201" s="450"/>
      <c r="K201" s="450"/>
      <c r="L201" s="450"/>
      <c r="M201" s="450"/>
      <c r="N201" s="450"/>
      <c r="O201" s="450"/>
      <c r="P201" s="450"/>
      <c r="Q201" s="450"/>
      <c r="R201" s="450"/>
      <c r="S201" s="450"/>
      <c r="T201" s="451"/>
    </row>
    <row r="202" spans="1:20" s="8" customFormat="1" ht="15.75" customHeight="1">
      <c r="A202" s="210"/>
      <c r="B202" s="210" t="s">
        <v>173</v>
      </c>
      <c r="C202" s="211"/>
      <c r="D202" s="211"/>
      <c r="E202" s="211"/>
      <c r="F202" s="211"/>
      <c r="G202" s="273">
        <f>SUM(G176,G192,G198,G146,G166)</f>
        <v>51.5</v>
      </c>
      <c r="H202" s="179">
        <f>G202*36</f>
        <v>1854</v>
      </c>
      <c r="I202" s="273"/>
      <c r="J202" s="207"/>
      <c r="K202" s="207"/>
      <c r="L202" s="207"/>
      <c r="M202" s="265"/>
      <c r="N202" s="208"/>
      <c r="O202" s="204"/>
      <c r="P202" s="204" t="s">
        <v>196</v>
      </c>
      <c r="Q202" s="204"/>
      <c r="R202" s="204"/>
      <c r="S202" s="204"/>
      <c r="T202" s="180"/>
    </row>
    <row r="203" spans="1:20" s="8" customFormat="1" ht="15.75" customHeight="1">
      <c r="A203" s="210"/>
      <c r="B203" s="212" t="s">
        <v>164</v>
      </c>
      <c r="C203" s="211"/>
      <c r="D203" s="211"/>
      <c r="E203" s="211"/>
      <c r="F203" s="211"/>
      <c r="G203" s="274">
        <f>SUM(G147,G167,G177,G193,G199)</f>
        <v>33</v>
      </c>
      <c r="H203" s="179">
        <f>G203*36</f>
        <v>1188</v>
      </c>
      <c r="I203" s="274"/>
      <c r="J203" s="207"/>
      <c r="K203" s="207"/>
      <c r="L203" s="207"/>
      <c r="M203" s="265"/>
      <c r="N203" s="208"/>
      <c r="O203" s="204"/>
      <c r="P203" s="204"/>
      <c r="Q203" s="204"/>
      <c r="R203" s="204"/>
      <c r="S203" s="204"/>
      <c r="T203" s="106"/>
    </row>
    <row r="204" spans="1:20" s="8" customFormat="1" ht="15.75" customHeight="1">
      <c r="A204" s="210"/>
      <c r="B204" s="212" t="s">
        <v>107</v>
      </c>
      <c r="C204" s="211"/>
      <c r="D204" s="211"/>
      <c r="E204" s="211"/>
      <c r="F204" s="211"/>
      <c r="G204" s="283">
        <f>SUM(G148,G168,G178,G200)</f>
        <v>18.5</v>
      </c>
      <c r="H204" s="86">
        <f>G204*36</f>
        <v>666</v>
      </c>
      <c r="I204" s="284">
        <f>SUM(I148,I168,I178,I200)</f>
        <v>98</v>
      </c>
      <c r="J204" s="284">
        <f>SUM(J148,J168,J178,J200)</f>
        <v>64</v>
      </c>
      <c r="K204" s="284">
        <f>SUM(K148,K168,K178,K200)</f>
        <v>10</v>
      </c>
      <c r="L204" s="284">
        <f>SUM(L148,L168,L178,L200)</f>
        <v>24</v>
      </c>
      <c r="M204" s="285">
        <f>SUM(M200,M197,M187,M119,M90)</f>
        <v>2054</v>
      </c>
      <c r="N204" s="208"/>
      <c r="O204" s="204"/>
      <c r="P204" s="204"/>
      <c r="Q204" s="204"/>
      <c r="R204" s="204"/>
      <c r="S204" s="204"/>
      <c r="T204" s="166"/>
    </row>
    <row r="205" spans="1:20" s="8" customFormat="1" ht="15.75" customHeight="1">
      <c r="A205" s="449"/>
      <c r="B205" s="450"/>
      <c r="C205" s="450"/>
      <c r="D205" s="450"/>
      <c r="E205" s="450"/>
      <c r="F205" s="450"/>
      <c r="G205" s="450"/>
      <c r="H205" s="450"/>
      <c r="I205" s="450"/>
      <c r="J205" s="450"/>
      <c r="K205" s="450"/>
      <c r="L205" s="450"/>
      <c r="M205" s="450"/>
      <c r="N205" s="450"/>
      <c r="O205" s="450"/>
      <c r="P205" s="450"/>
      <c r="Q205" s="450"/>
      <c r="R205" s="450"/>
      <c r="S205" s="450"/>
      <c r="T205" s="451"/>
    </row>
    <row r="206" spans="1:20" ht="15.75">
      <c r="A206" s="210"/>
      <c r="B206" s="212" t="s">
        <v>106</v>
      </c>
      <c r="C206" s="211"/>
      <c r="D206" s="211"/>
      <c r="E206" s="211"/>
      <c r="F206" s="211"/>
      <c r="G206" s="274">
        <f>SUM(G136,G203)</f>
        <v>118.5</v>
      </c>
      <c r="H206" s="209"/>
      <c r="I206" s="209"/>
      <c r="J206" s="209"/>
      <c r="K206" s="209"/>
      <c r="L206" s="209"/>
      <c r="M206" s="197"/>
      <c r="N206" s="208"/>
      <c r="O206" s="204"/>
      <c r="P206" s="204"/>
      <c r="Q206" s="204"/>
      <c r="R206" s="204"/>
      <c r="S206" s="204"/>
      <c r="T206" s="106"/>
    </row>
    <row r="207" spans="1:20" s="11" customFormat="1" ht="15.75">
      <c r="A207" s="210"/>
      <c r="B207" s="212" t="s">
        <v>107</v>
      </c>
      <c r="C207" s="211"/>
      <c r="D207" s="211"/>
      <c r="E207" s="211"/>
      <c r="F207" s="211"/>
      <c r="G207" s="274">
        <f>SUM(G137,G204)</f>
        <v>121</v>
      </c>
      <c r="H207" s="209"/>
      <c r="I207" s="209"/>
      <c r="J207" s="209"/>
      <c r="K207" s="209"/>
      <c r="L207" s="209"/>
      <c r="M207" s="197"/>
      <c r="N207" s="208"/>
      <c r="O207" s="204"/>
      <c r="P207" s="204"/>
      <c r="Q207" s="204"/>
      <c r="R207" s="204"/>
      <c r="S207" s="204"/>
      <c r="T207" s="166"/>
    </row>
    <row r="208" spans="1:20" s="11" customFormat="1" ht="15.75">
      <c r="A208" s="447" t="s">
        <v>35</v>
      </c>
      <c r="B208" s="447"/>
      <c r="C208" s="190"/>
      <c r="D208" s="190"/>
      <c r="E208" s="190"/>
      <c r="F208" s="190"/>
      <c r="G208" s="172">
        <f>SUM(G135,G202)</f>
        <v>238.5</v>
      </c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66"/>
    </row>
    <row r="209" spans="1:20" s="11" customFormat="1" ht="15.75">
      <c r="A209" s="86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66"/>
    </row>
    <row r="210" spans="1:27" s="8" customFormat="1" ht="16.5" thickBot="1">
      <c r="A210" s="472"/>
      <c r="B210" s="472"/>
      <c r="C210" s="249"/>
      <c r="D210" s="249"/>
      <c r="E210" s="249"/>
      <c r="F210" s="121"/>
      <c r="G210" s="250"/>
      <c r="H210" s="250"/>
      <c r="I210" s="250"/>
      <c r="J210" s="250"/>
      <c r="K210" s="250"/>
      <c r="L210" s="250"/>
      <c r="M210" s="250"/>
      <c r="N210" s="84" t="s">
        <v>42</v>
      </c>
      <c r="O210" s="84" t="s">
        <v>108</v>
      </c>
      <c r="P210" s="84" t="s">
        <v>44</v>
      </c>
      <c r="Q210" s="84" t="s">
        <v>80</v>
      </c>
      <c r="R210" s="251" t="s">
        <v>52</v>
      </c>
      <c r="S210" s="251" t="s">
        <v>51</v>
      </c>
      <c r="T210" s="251" t="s">
        <v>53</v>
      </c>
      <c r="X210" s="12"/>
      <c r="Z210" s="13"/>
      <c r="AA210" s="13"/>
    </row>
    <row r="211" spans="1:22" s="8" customFormat="1" ht="15.75">
      <c r="A211" s="460" t="s">
        <v>269</v>
      </c>
      <c r="B211" s="461"/>
      <c r="C211" s="461"/>
      <c r="D211" s="461"/>
      <c r="E211" s="461"/>
      <c r="F211" s="461"/>
      <c r="G211" s="461"/>
      <c r="H211" s="461"/>
      <c r="I211" s="461"/>
      <c r="J211" s="461"/>
      <c r="K211" s="461"/>
      <c r="L211" s="461"/>
      <c r="M211" s="462"/>
      <c r="N211" s="101" t="s">
        <v>271</v>
      </c>
      <c r="O211" s="166" t="s">
        <v>250</v>
      </c>
      <c r="P211" s="84" t="s">
        <v>259</v>
      </c>
      <c r="Q211" s="84" t="s">
        <v>252</v>
      </c>
      <c r="R211" s="106" t="s">
        <v>257</v>
      </c>
      <c r="S211" s="84" t="s">
        <v>258</v>
      </c>
      <c r="T211" s="106"/>
      <c r="V211" s="7"/>
    </row>
    <row r="212" spans="1:20" s="8" customFormat="1" ht="15.75">
      <c r="A212" s="463" t="s">
        <v>270</v>
      </c>
      <c r="B212" s="464"/>
      <c r="C212" s="464"/>
      <c r="D212" s="464"/>
      <c r="E212" s="464"/>
      <c r="F212" s="464"/>
      <c r="G212" s="464"/>
      <c r="H212" s="464"/>
      <c r="I212" s="464"/>
      <c r="J212" s="464"/>
      <c r="K212" s="464"/>
      <c r="L212" s="464"/>
      <c r="M212" s="465"/>
      <c r="N212" s="173">
        <v>4</v>
      </c>
      <c r="O212" s="140">
        <v>5</v>
      </c>
      <c r="P212" s="140">
        <v>2</v>
      </c>
      <c r="Q212" s="140">
        <v>2</v>
      </c>
      <c r="R212" s="140">
        <v>4</v>
      </c>
      <c r="S212" s="140">
        <v>4</v>
      </c>
      <c r="T212" s="140"/>
    </row>
    <row r="213" spans="1:20" s="8" customFormat="1" ht="15.75">
      <c r="A213" s="466" t="s">
        <v>33</v>
      </c>
      <c r="B213" s="466"/>
      <c r="C213" s="466"/>
      <c r="D213" s="466"/>
      <c r="E213" s="466"/>
      <c r="F213" s="466"/>
      <c r="G213" s="466"/>
      <c r="H213" s="466"/>
      <c r="I213" s="466"/>
      <c r="J213" s="466"/>
      <c r="K213" s="466"/>
      <c r="L213" s="466"/>
      <c r="M213" s="466"/>
      <c r="N213" s="173">
        <v>2</v>
      </c>
      <c r="O213" s="140">
        <v>4</v>
      </c>
      <c r="P213" s="140">
        <v>5</v>
      </c>
      <c r="Q213" s="140">
        <v>4</v>
      </c>
      <c r="R213" s="140">
        <v>5</v>
      </c>
      <c r="S213" s="140">
        <v>2</v>
      </c>
      <c r="T213" s="140"/>
    </row>
    <row r="214" spans="1:20" s="8" customFormat="1" ht="15.75">
      <c r="A214" s="466" t="s">
        <v>34</v>
      </c>
      <c r="B214" s="466"/>
      <c r="C214" s="466"/>
      <c r="D214" s="466"/>
      <c r="E214" s="466"/>
      <c r="F214" s="466"/>
      <c r="G214" s="466"/>
      <c r="H214" s="466"/>
      <c r="I214" s="466"/>
      <c r="J214" s="466"/>
      <c r="K214" s="466"/>
      <c r="L214" s="466"/>
      <c r="M214" s="466"/>
      <c r="N214" s="140"/>
      <c r="O214" s="140"/>
      <c r="P214" s="140"/>
      <c r="Q214" s="140">
        <v>2</v>
      </c>
      <c r="R214" s="140">
        <v>1</v>
      </c>
      <c r="S214" s="140">
        <v>2</v>
      </c>
      <c r="T214" s="140"/>
    </row>
    <row r="215" spans="1:20" s="8" customFormat="1" ht="15.75">
      <c r="A215" s="473" t="s">
        <v>37</v>
      </c>
      <c r="B215" s="473"/>
      <c r="C215" s="473"/>
      <c r="D215" s="473"/>
      <c r="E215" s="473"/>
      <c r="F215" s="473"/>
      <c r="G215" s="473"/>
      <c r="H215" s="473"/>
      <c r="I215" s="473"/>
      <c r="J215" s="473"/>
      <c r="K215" s="473"/>
      <c r="L215" s="473"/>
      <c r="M215" s="473"/>
      <c r="N215" s="140"/>
      <c r="O215" s="140"/>
      <c r="P215" s="140"/>
      <c r="Q215" s="140"/>
      <c r="R215" s="121"/>
      <c r="S215" s="121"/>
      <c r="T215" s="121"/>
    </row>
    <row r="216" spans="1:20" s="8" customFormat="1" ht="15.75">
      <c r="A216" s="473" t="s">
        <v>54</v>
      </c>
      <c r="B216" s="473"/>
      <c r="C216" s="473"/>
      <c r="D216" s="473"/>
      <c r="E216" s="473"/>
      <c r="F216" s="473"/>
      <c r="G216" s="473"/>
      <c r="H216" s="473"/>
      <c r="I216" s="473"/>
      <c r="J216" s="473"/>
      <c r="K216" s="473"/>
      <c r="L216" s="473"/>
      <c r="M216" s="473"/>
      <c r="N216" s="470" t="s">
        <v>273</v>
      </c>
      <c r="O216" s="474"/>
      <c r="P216" s="470" t="s">
        <v>272</v>
      </c>
      <c r="Q216" s="471"/>
      <c r="R216" s="467" t="s">
        <v>272</v>
      </c>
      <c r="S216" s="468"/>
      <c r="T216" s="469"/>
    </row>
    <row r="217" spans="1:17" s="8" customFormat="1" ht="18.75" customHeight="1">
      <c r="A217" s="16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  <c r="O217" s="7"/>
      <c r="P217" s="7"/>
      <c r="Q217" s="7"/>
    </row>
    <row r="218" spans="1:17" s="8" customFormat="1" ht="15.75">
      <c r="A218" s="17"/>
      <c r="B218" s="83"/>
      <c r="C218" s="83"/>
      <c r="D218" s="509"/>
      <c r="E218" s="510"/>
      <c r="F218" s="510"/>
      <c r="G218" s="83"/>
      <c r="H218" s="509"/>
      <c r="I218" s="510"/>
      <c r="J218" s="510"/>
      <c r="O218" s="7"/>
      <c r="P218" s="7"/>
      <c r="Q218" s="7"/>
    </row>
    <row r="219" spans="1:17" s="8" customFormat="1" ht="15.75">
      <c r="A219" s="17"/>
      <c r="B219" s="83"/>
      <c r="C219" s="83"/>
      <c r="D219" s="83"/>
      <c r="E219" s="83"/>
      <c r="F219" s="83"/>
      <c r="G219" s="83"/>
      <c r="H219" s="83"/>
      <c r="I219" s="83"/>
      <c r="J219" s="83"/>
      <c r="K219" s="20"/>
      <c r="L219" s="20"/>
      <c r="M219" s="21"/>
      <c r="N219" s="21"/>
      <c r="O219" s="18"/>
      <c r="P219" s="18"/>
      <c r="Q219" s="7"/>
    </row>
    <row r="220" spans="1:17" s="8" customFormat="1" ht="15.75">
      <c r="A220" s="17"/>
      <c r="B220" s="83"/>
      <c r="C220" s="83"/>
      <c r="D220" s="509"/>
      <c r="E220" s="510"/>
      <c r="F220" s="510"/>
      <c r="G220" s="83"/>
      <c r="H220" s="509"/>
      <c r="I220" s="510"/>
      <c r="J220" s="510"/>
      <c r="K220" s="20"/>
      <c r="L220" s="20"/>
      <c r="M220" s="21"/>
      <c r="N220" s="21"/>
      <c r="O220" s="18"/>
      <c r="P220" s="18"/>
      <c r="Q220" s="41"/>
    </row>
    <row r="221" spans="1:17" s="8" customFormat="1" ht="15.75">
      <c r="A221" s="17"/>
      <c r="B221" s="19"/>
      <c r="C221" s="20"/>
      <c r="D221" s="20"/>
      <c r="E221" s="20"/>
      <c r="F221" s="19"/>
      <c r="G221" s="19"/>
      <c r="H221" s="19"/>
      <c r="I221" s="19"/>
      <c r="J221" s="19"/>
      <c r="K221" s="20"/>
      <c r="L221" s="20"/>
      <c r="M221" s="21"/>
      <c r="N221" s="21"/>
      <c r="O221" s="18"/>
      <c r="P221" s="18"/>
      <c r="Q221" s="7"/>
    </row>
    <row r="222" spans="1:17" s="8" customFormat="1" ht="15.75">
      <c r="A222" s="17"/>
      <c r="B222" s="19"/>
      <c r="C222" s="20"/>
      <c r="D222" s="20"/>
      <c r="E222" s="20"/>
      <c r="F222" s="19"/>
      <c r="G222" s="19"/>
      <c r="H222" s="19"/>
      <c r="I222" s="19"/>
      <c r="J222" s="19"/>
      <c r="K222" s="20"/>
      <c r="L222" s="20"/>
      <c r="M222" s="21"/>
      <c r="N222" s="21"/>
      <c r="O222" s="18"/>
      <c r="P222" s="18"/>
      <c r="Q222" s="7"/>
    </row>
    <row r="223" spans="1:17" s="8" customFormat="1" ht="15.75">
      <c r="A223" s="17"/>
      <c r="B223" s="19"/>
      <c r="C223" s="20"/>
      <c r="D223" s="20"/>
      <c r="E223" s="20"/>
      <c r="F223" s="19"/>
      <c r="G223" s="19"/>
      <c r="H223" s="19"/>
      <c r="I223" s="19"/>
      <c r="J223" s="19"/>
      <c r="K223" s="20"/>
      <c r="L223" s="20"/>
      <c r="M223" s="21"/>
      <c r="N223" s="21"/>
      <c r="O223" s="18"/>
      <c r="P223" s="18"/>
      <c r="Q223" s="7"/>
    </row>
    <row r="224" spans="2:16" ht="15.75">
      <c r="B224" s="23"/>
      <c r="C224" s="24"/>
      <c r="D224" s="24"/>
      <c r="E224" s="24"/>
      <c r="F224" s="23"/>
      <c r="G224" s="23"/>
      <c r="H224" s="23"/>
      <c r="I224" s="23"/>
      <c r="J224" s="23"/>
      <c r="K224" s="24"/>
      <c r="L224" s="24"/>
      <c r="M224" s="25"/>
      <c r="N224" s="25"/>
      <c r="O224" s="26"/>
      <c r="P224" s="26"/>
    </row>
    <row r="225" spans="2:16" ht="15.75">
      <c r="B225" s="23"/>
      <c r="C225" s="24"/>
      <c r="D225" s="24"/>
      <c r="E225" s="24"/>
      <c r="F225" s="23"/>
      <c r="G225" s="23"/>
      <c r="H225" s="23"/>
      <c r="I225" s="23"/>
      <c r="J225" s="23"/>
      <c r="K225" s="24"/>
      <c r="L225" s="24"/>
      <c r="M225" s="25"/>
      <c r="N225" s="25"/>
      <c r="O225" s="26"/>
      <c r="P225" s="26"/>
    </row>
    <row r="226" spans="2:16" ht="15.75">
      <c r="B226" s="23"/>
      <c r="C226" s="24"/>
      <c r="D226" s="24"/>
      <c r="E226" s="24"/>
      <c r="F226" s="23"/>
      <c r="G226" s="23"/>
      <c r="H226" s="23"/>
      <c r="I226" s="23"/>
      <c r="J226" s="23"/>
      <c r="K226" s="24"/>
      <c r="L226" s="24"/>
      <c r="M226" s="25"/>
      <c r="N226" s="25"/>
      <c r="O226" s="26"/>
      <c r="P226" s="26"/>
    </row>
    <row r="227" spans="2:16" ht="15.75">
      <c r="B227" s="23"/>
      <c r="C227" s="24"/>
      <c r="D227" s="24"/>
      <c r="E227" s="24"/>
      <c r="F227" s="23"/>
      <c r="G227" s="23"/>
      <c r="H227" s="23"/>
      <c r="I227" s="23"/>
      <c r="J227" s="23"/>
      <c r="K227" s="24"/>
      <c r="L227" s="24"/>
      <c r="M227" s="25"/>
      <c r="N227" s="25"/>
      <c r="O227" s="26"/>
      <c r="P227" s="26"/>
    </row>
    <row r="228" spans="2:16" ht="15.75">
      <c r="B228" s="23"/>
      <c r="C228" s="24"/>
      <c r="D228" s="24"/>
      <c r="E228" s="24"/>
      <c r="F228" s="23"/>
      <c r="G228" s="23"/>
      <c r="H228" s="23"/>
      <c r="I228" s="23"/>
      <c r="J228" s="23"/>
      <c r="K228" s="24"/>
      <c r="L228" s="24"/>
      <c r="M228" s="25"/>
      <c r="N228" s="25"/>
      <c r="O228" s="26"/>
      <c r="P228" s="26"/>
    </row>
    <row r="229" spans="2:16" ht="15.75">
      <c r="B229" s="23"/>
      <c r="C229" s="24"/>
      <c r="D229" s="24"/>
      <c r="E229" s="24"/>
      <c r="F229" s="23"/>
      <c r="G229" s="23"/>
      <c r="H229" s="23"/>
      <c r="I229" s="23"/>
      <c r="J229" s="23"/>
      <c r="K229" s="24"/>
      <c r="L229" s="24"/>
      <c r="M229" s="25"/>
      <c r="N229" s="25"/>
      <c r="O229" s="26"/>
      <c r="P229" s="26"/>
    </row>
    <row r="230" spans="2:16" ht="15.75">
      <c r="B230" s="23"/>
      <c r="C230" s="24"/>
      <c r="D230" s="24"/>
      <c r="E230" s="24"/>
      <c r="F230" s="23"/>
      <c r="G230" s="23"/>
      <c r="H230" s="23"/>
      <c r="I230" s="23"/>
      <c r="J230" s="23"/>
      <c r="K230" s="24"/>
      <c r="L230" s="24"/>
      <c r="M230" s="25"/>
      <c r="N230" s="25"/>
      <c r="O230" s="26"/>
      <c r="P230" s="26"/>
    </row>
    <row r="231" spans="2:16" ht="15.75">
      <c r="B231" s="23"/>
      <c r="C231" s="24"/>
      <c r="D231" s="24"/>
      <c r="E231" s="24"/>
      <c r="F231" s="23"/>
      <c r="G231" s="23"/>
      <c r="H231" s="23"/>
      <c r="I231" s="23"/>
      <c r="J231" s="23"/>
      <c r="K231" s="24"/>
      <c r="L231" s="24"/>
      <c r="M231" s="25"/>
      <c r="N231" s="25"/>
      <c r="O231" s="26"/>
      <c r="P231" s="26"/>
    </row>
    <row r="232" spans="2:16" ht="15.75">
      <c r="B232" s="23"/>
      <c r="C232" s="24"/>
      <c r="D232" s="24"/>
      <c r="E232" s="24"/>
      <c r="F232" s="23"/>
      <c r="G232" s="23"/>
      <c r="H232" s="23"/>
      <c r="I232" s="23"/>
      <c r="J232" s="23"/>
      <c r="K232" s="24"/>
      <c r="L232" s="24"/>
      <c r="M232" s="25"/>
      <c r="N232" s="25"/>
      <c r="O232" s="26"/>
      <c r="P232" s="26"/>
    </row>
    <row r="233" spans="2:16" ht="15.75">
      <c r="B233" s="23"/>
      <c r="C233" s="24"/>
      <c r="D233" s="24"/>
      <c r="E233" s="24"/>
      <c r="F233" s="23"/>
      <c r="G233" s="23"/>
      <c r="H233" s="23"/>
      <c r="I233" s="23"/>
      <c r="J233" s="23"/>
      <c r="K233" s="24"/>
      <c r="L233" s="24"/>
      <c r="M233" s="25"/>
      <c r="N233" s="25"/>
      <c r="O233" s="26"/>
      <c r="P233" s="26"/>
    </row>
    <row r="234" spans="2:16" ht="15.75">
      <c r="B234" s="23"/>
      <c r="C234" s="24"/>
      <c r="D234" s="24"/>
      <c r="E234" s="24"/>
      <c r="F234" s="23"/>
      <c r="G234" s="23"/>
      <c r="H234" s="23"/>
      <c r="I234" s="23"/>
      <c r="J234" s="23"/>
      <c r="K234" s="24"/>
      <c r="L234" s="24"/>
      <c r="M234" s="25"/>
      <c r="N234" s="25"/>
      <c r="O234" s="26"/>
      <c r="P234" s="26"/>
    </row>
    <row r="235" spans="2:16" ht="15.75">
      <c r="B235" s="23"/>
      <c r="C235" s="24"/>
      <c r="D235" s="24"/>
      <c r="E235" s="24"/>
      <c r="F235" s="23"/>
      <c r="G235" s="23"/>
      <c r="H235" s="23"/>
      <c r="I235" s="23"/>
      <c r="J235" s="23"/>
      <c r="K235" s="24"/>
      <c r="L235" s="24"/>
      <c r="M235" s="25"/>
      <c r="N235" s="25"/>
      <c r="O235" s="26"/>
      <c r="P235" s="26"/>
    </row>
    <row r="238" spans="16:20" ht="15.75">
      <c r="P238" s="29"/>
      <c r="Q238" s="29"/>
      <c r="R238" s="29"/>
      <c r="S238" s="29"/>
      <c r="T238" s="29"/>
    </row>
    <row r="239" spans="16:20" ht="15.75">
      <c r="P239" s="26"/>
      <c r="Q239" s="26"/>
      <c r="R239" s="26"/>
      <c r="S239" s="26"/>
      <c r="T239" s="26"/>
    </row>
    <row r="240" spans="16:20" ht="15.75">
      <c r="P240" s="26"/>
      <c r="Q240" s="26"/>
      <c r="R240" s="26"/>
      <c r="S240" s="26"/>
      <c r="T240" s="26"/>
    </row>
    <row r="241" spans="16:20" ht="15.75">
      <c r="P241" s="26"/>
      <c r="Q241" s="26"/>
      <c r="R241" s="26"/>
      <c r="S241" s="26"/>
      <c r="T241" s="26"/>
    </row>
  </sheetData>
  <sheetProtection/>
  <mergeCells count="74">
    <mergeCell ref="A53:T53"/>
    <mergeCell ref="A39:A41"/>
    <mergeCell ref="A50:B50"/>
    <mergeCell ref="A198:B198"/>
    <mergeCell ref="A133:B133"/>
    <mergeCell ref="A54:T54"/>
    <mergeCell ref="A109:A111"/>
    <mergeCell ref="A171:T171"/>
    <mergeCell ref="A65:A69"/>
    <mergeCell ref="A166:B166"/>
    <mergeCell ref="D218:F218"/>
    <mergeCell ref="H218:J218"/>
    <mergeCell ref="D220:F220"/>
    <mergeCell ref="H220:J220"/>
    <mergeCell ref="B10:T10"/>
    <mergeCell ref="P4:Q5"/>
    <mergeCell ref="A26:T26"/>
    <mergeCell ref="C4:C8"/>
    <mergeCell ref="E2:E8"/>
    <mergeCell ref="J5:J8"/>
    <mergeCell ref="H2:M2"/>
    <mergeCell ref="C2:D3"/>
    <mergeCell ref="F2:F8"/>
    <mergeCell ref="I5:I8"/>
    <mergeCell ref="O1:T1"/>
    <mergeCell ref="N7:T7"/>
    <mergeCell ref="H3:H8"/>
    <mergeCell ref="D4:D8"/>
    <mergeCell ref="A1:N1"/>
    <mergeCell ref="A2:A8"/>
    <mergeCell ref="B2:B8"/>
    <mergeCell ref="N2:T3"/>
    <mergeCell ref="G2:G8"/>
    <mergeCell ref="R4:T5"/>
    <mergeCell ref="M3:M8"/>
    <mergeCell ref="N4:O5"/>
    <mergeCell ref="K5:K8"/>
    <mergeCell ref="I3:L4"/>
    <mergeCell ref="L5:L8"/>
    <mergeCell ref="B11:T11"/>
    <mergeCell ref="A127:B127"/>
    <mergeCell ref="A131:S131"/>
    <mergeCell ref="A78:A80"/>
    <mergeCell ref="A117:B117"/>
    <mergeCell ref="A100:A102"/>
    <mergeCell ref="A120:S120"/>
    <mergeCell ref="A34:A38"/>
    <mergeCell ref="A22:B22"/>
    <mergeCell ref="A25:T25"/>
    <mergeCell ref="R216:T216"/>
    <mergeCell ref="P216:Q216"/>
    <mergeCell ref="A210:B210"/>
    <mergeCell ref="A215:M215"/>
    <mergeCell ref="A216:M216"/>
    <mergeCell ref="N216:O216"/>
    <mergeCell ref="B217:N217"/>
    <mergeCell ref="A211:M211"/>
    <mergeCell ref="A212:M212"/>
    <mergeCell ref="A213:M213"/>
    <mergeCell ref="A214:M214"/>
    <mergeCell ref="A169:T169"/>
    <mergeCell ref="A141:T141"/>
    <mergeCell ref="A140:T140"/>
    <mergeCell ref="A134:T134"/>
    <mergeCell ref="A170:T170"/>
    <mergeCell ref="A208:B208"/>
    <mergeCell ref="A142:T142"/>
    <mergeCell ref="A146:B146"/>
    <mergeCell ref="A149:T149"/>
    <mergeCell ref="A176:B176"/>
    <mergeCell ref="A192:B192"/>
    <mergeCell ref="A180:T180"/>
    <mergeCell ref="A205:T205"/>
    <mergeCell ref="A201:T201"/>
  </mergeCells>
  <printOptions/>
  <pageMargins left="0.1968503937007874" right="0.1968503937007874" top="0.3937007874015748" bottom="0.3937007874015748" header="0.5118110236220472" footer="0.2362204724409449"/>
  <pageSetup horizontalDpi="300" verticalDpi="300" orientation="landscape" paperSize="9" scale="55" r:id="rId1"/>
  <rowBreaks count="2" manualBreakCount="2">
    <brk id="56" max="19" man="1"/>
    <brk id="170" max="19" man="1"/>
  </rowBreaks>
  <ignoredErrors>
    <ignoredError sqref="D31 C38 C46 D41:D45 N210:T210 D69 D58" numberStoredAsText="1"/>
    <ignoredError sqref="H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Администратор</cp:lastModifiedBy>
  <cp:lastPrinted>2014-06-25T06:55:58Z</cp:lastPrinted>
  <dcterms:created xsi:type="dcterms:W3CDTF">2003-06-23T04:55:14Z</dcterms:created>
  <dcterms:modified xsi:type="dcterms:W3CDTF">2014-06-25T06:55:59Z</dcterms:modified>
  <cp:category/>
  <cp:version/>
  <cp:contentType/>
  <cp:contentStatus/>
</cp:coreProperties>
</file>